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8bbb886eeee35f/Documents/Cookies 2025/"/>
    </mc:Choice>
  </mc:AlternateContent>
  <xr:revisionPtr revIDLastSave="0" documentId="8_{837B9BC4-52BB-425F-88E0-02C078050742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Instructions" sheetId="11" r:id="rId1"/>
    <sheet name="Daisy" sheetId="4" r:id="rId2"/>
    <sheet name="Brownie" sheetId="25" r:id="rId3"/>
    <sheet name="Junior" sheetId="26" r:id="rId4"/>
    <sheet name="Cadette" sheetId="27" r:id="rId5"/>
    <sheet name="Senior" sheetId="28" r:id="rId6"/>
    <sheet name="Ambassador" sheetId="30" r:id="rId7"/>
    <sheet name="Group" sheetId="29" r:id="rId8"/>
  </sheets>
  <definedNames>
    <definedName name="_xlnm.Print_Area" localSheetId="6">Ambassador!$A$6:$F$28</definedName>
    <definedName name="_xlnm.Print_Area" localSheetId="2">Brownie!$A$6:$F$28</definedName>
    <definedName name="_xlnm.Print_Area" localSheetId="4">Cadette!$A$6:$F$28</definedName>
    <definedName name="_xlnm.Print_Area" localSheetId="1">Daisy!$A$6:$F$28</definedName>
    <definedName name="_xlnm.Print_Area" localSheetId="7">Group!$A$6:$F$28</definedName>
    <definedName name="_xlnm.Print_Area" localSheetId="3">Junior!$A$6:$F$28</definedName>
    <definedName name="_xlnm.Print_Area" localSheetId="5">Senior!$A$6:$F$28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0" l="1"/>
  <c r="C27" i="30"/>
  <c r="D25" i="30" s="1"/>
  <c r="E27" i="29"/>
  <c r="C27" i="29"/>
  <c r="D25" i="29" s="1"/>
  <c r="E27" i="28"/>
  <c r="C27" i="28"/>
  <c r="D25" i="28" s="1"/>
  <c r="D26" i="28"/>
  <c r="D19" i="28"/>
  <c r="E27" i="27"/>
  <c r="C27" i="27"/>
  <c r="D25" i="27" s="1"/>
  <c r="E27" i="26"/>
  <c r="C27" i="26"/>
  <c r="D25" i="26" s="1"/>
  <c r="E27" i="25"/>
  <c r="C27" i="25"/>
  <c r="D25" i="25" s="1"/>
  <c r="D23" i="30" l="1"/>
  <c r="D26" i="30"/>
  <c r="D19" i="30"/>
  <c r="D22" i="30"/>
  <c r="D20" i="30"/>
  <c r="D24" i="30"/>
  <c r="D21" i="30"/>
  <c r="D20" i="29"/>
  <c r="D24" i="29"/>
  <c r="D22" i="29"/>
  <c r="D26" i="29"/>
  <c r="D19" i="29"/>
  <c r="D23" i="29"/>
  <c r="D21" i="29"/>
  <c r="D22" i="28"/>
  <c r="D20" i="28"/>
  <c r="D24" i="28"/>
  <c r="D23" i="28"/>
  <c r="D21" i="28"/>
  <c r="D27" i="28" s="1"/>
  <c r="D11" i="28" s="1"/>
  <c r="D22" i="27"/>
  <c r="D26" i="27"/>
  <c r="D19" i="27"/>
  <c r="D23" i="27"/>
  <c r="D20" i="27"/>
  <c r="D24" i="27"/>
  <c r="D21" i="27"/>
  <c r="D26" i="26"/>
  <c r="D19" i="26"/>
  <c r="D24" i="26"/>
  <c r="D20" i="26"/>
  <c r="D22" i="26"/>
  <c r="D23" i="26"/>
  <c r="D21" i="26"/>
  <c r="D23" i="25"/>
  <c r="D26" i="25"/>
  <c r="D19" i="25"/>
  <c r="D22" i="25"/>
  <c r="D20" i="25"/>
  <c r="D24" i="25"/>
  <c r="D21" i="25"/>
  <c r="C27" i="4"/>
  <c r="D27" i="30" l="1"/>
  <c r="D11" i="30" s="1"/>
  <c r="D27" i="29"/>
  <c r="D11" i="29" s="1"/>
  <c r="D27" i="27"/>
  <c r="D11" i="27" s="1"/>
  <c r="D27" i="26"/>
  <c r="D11" i="26" s="1"/>
  <c r="D27" i="25"/>
  <c r="D11" i="25" s="1"/>
  <c r="D25" i="4"/>
  <c r="D21" i="4"/>
  <c r="D24" i="4"/>
  <c r="D20" i="4"/>
  <c r="D23" i="4"/>
  <c r="D19" i="4"/>
  <c r="D22" i="4"/>
  <c r="D26" i="4"/>
  <c r="E27" i="4" l="1"/>
  <c r="D27" i="4" l="1"/>
  <c r="D11" i="4" l="1"/>
</calcChain>
</file>

<file path=xl/sharedStrings.xml><?xml version="1.0" encoding="utf-8"?>
<sst xmlns="http://schemas.openxmlformats.org/spreadsheetml/2006/main" count="229" uniqueCount="41">
  <si>
    <t>TROOP CASE TOTAL</t>
  </si>
  <si>
    <t>Peanut Butter Sandwich</t>
  </si>
  <si>
    <t xml:space="preserve"> </t>
  </si>
  <si>
    <t>Caramel deLites</t>
  </si>
  <si>
    <t>Peanut Butter Patties</t>
  </si>
  <si>
    <t>Thin Mint</t>
  </si>
  <si>
    <t>Lemonades</t>
  </si>
  <si>
    <t>% Mix by Variety</t>
  </si>
  <si>
    <t>Order - in FULL CASES</t>
  </si>
  <si>
    <t>Phone</t>
  </si>
  <si>
    <t>Email</t>
  </si>
  <si>
    <t xml:space="preserve">Name </t>
  </si>
  <si>
    <t>Daisy</t>
  </si>
  <si>
    <t>Level</t>
  </si>
  <si>
    <t xml:space="preserve">Troop </t>
  </si>
  <si>
    <t>Service Unit</t>
  </si>
  <si>
    <t>Using the excel worksheet</t>
  </si>
  <si>
    <t># Girls Registered</t>
  </si>
  <si>
    <t xml:space="preserve">Enter the number of girls selling box highlighted in yellow.  </t>
  </si>
  <si>
    <t>All the numbers will change based on the council's PGA for your age level and the is based on the expected product mix</t>
  </si>
  <si>
    <t>Remember that this is a sample order - you can use the column to write in an order that you feel most comfortable with ordering.</t>
  </si>
  <si>
    <t>Toast-Yays</t>
  </si>
  <si>
    <t>ALL VARIETIES ARE INCASES OF 12 PACKAGES</t>
  </si>
  <si>
    <t>Brownie</t>
  </si>
  <si>
    <t>Junior</t>
  </si>
  <si>
    <t>Cadette</t>
  </si>
  <si>
    <t>Senior</t>
  </si>
  <si>
    <t>Ambassador</t>
  </si>
  <si>
    <t>Group</t>
  </si>
  <si>
    <t xml:space="preserve">INITIAL ORDER WORKSHEET </t>
  </si>
  <si>
    <t>Troop Initial Order Worksheet</t>
  </si>
  <si>
    <t>Adventurefuls</t>
  </si>
  <si>
    <t>Enter your order in Smart Cookies by the troop deadline</t>
  </si>
  <si>
    <t>Trefoil</t>
  </si>
  <si>
    <t xml:space="preserve">This order is based on historical data from Girl Scouts of Eastern South Carolina and the estimate of the product mix for the coming year.  This is strictly a worksheet for your use.  Please remember that all cookies ordered by a troop are owned by the troop.   The percentage shown is based on 70% of the total sales and DO NOT include any digital cookie sales that were direct shipped to customers.  This is a suggested initial order only.  </t>
  </si>
  <si>
    <t>Find your grade on the tabs below.   These numbers represent an average size troop in Eastern South Carolina in the 2024 Cookie Sale.</t>
  </si>
  <si>
    <t>2024 Daisy Per Girl Average</t>
  </si>
  <si>
    <t>2024 average order based on Daisy troop with # of girls registered as listed above</t>
  </si>
  <si>
    <t xml:space="preserve">Potential order in cases based on 2024 sales </t>
  </si>
  <si>
    <t>2025  Initial Case Order that I will place in Smart Cookies</t>
  </si>
  <si>
    <t xml:space="preserve">Current PGA based on 2025 Potential  Order column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</si>
</sst>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2"/>
      <color indexed="8"/>
      <name val="Arial Black"/>
      <family val="2"/>
    </font>
    <font>
      <b/>
      <sz val="18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</cellStyleXfs>
  <cellXfs count="95">
    <xf numFmtId="0" fontId="0" fillId="0" borderId="0" xfId="0"/>
    <xf numFmtId="1" fontId="2" fillId="2" borderId="5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1" fontId="2" fillId="6" borderId="8" xfId="0" applyNumberFormat="1" applyFont="1" applyFill="1" applyBorder="1" applyAlignment="1">
      <alignment horizontal="center" vertical="center"/>
    </xf>
    <xf numFmtId="1" fontId="2" fillId="7" borderId="8" xfId="0" applyNumberFormat="1" applyFont="1" applyFill="1" applyBorder="1" applyAlignment="1">
      <alignment horizontal="center" vertical="center"/>
    </xf>
    <xf numFmtId="1" fontId="2" fillId="8" borderId="8" xfId="0" applyNumberFormat="1" applyFont="1" applyFill="1" applyBorder="1" applyAlignment="1">
      <alignment horizontal="center" vertical="center"/>
    </xf>
    <xf numFmtId="9" fontId="4" fillId="9" borderId="8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applyFont="1" applyBorder="1"/>
    <xf numFmtId="0" fontId="4" fillId="0" borderId="20" xfId="0" applyFont="1" applyBorder="1"/>
    <xf numFmtId="0" fontId="1" fillId="0" borderId="8" xfId="0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0" fontId="5" fillId="0" borderId="8" xfId="0" applyFont="1" applyBorder="1" applyAlignment="1">
      <alignment wrapText="1"/>
    </xf>
    <xf numFmtId="165" fontId="8" fillId="11" borderId="21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22" xfId="0" applyFont="1" applyBorder="1"/>
    <xf numFmtId="165" fontId="4" fillId="0" borderId="8" xfId="0" applyNumberFormat="1" applyFont="1" applyBorder="1" applyAlignment="1">
      <alignment vertical="justify"/>
    </xf>
    <xf numFmtId="0" fontId="4" fillId="0" borderId="27" xfId="0" applyFont="1" applyBorder="1"/>
    <xf numFmtId="1" fontId="2" fillId="2" borderId="8" xfId="0" applyNumberFormat="1" applyFont="1" applyFill="1" applyBorder="1" applyAlignment="1">
      <alignment horizontal="center" vertical="center"/>
    </xf>
    <xf numFmtId="1" fontId="2" fillId="12" borderId="8" xfId="0" applyNumberFormat="1" applyFont="1" applyFill="1" applyBorder="1" applyAlignment="1">
      <alignment horizontal="center" vertical="center"/>
    </xf>
    <xf numFmtId="1" fontId="2" fillId="13" borderId="8" xfId="0" applyNumberFormat="1" applyFont="1" applyFill="1" applyBorder="1" applyAlignment="1">
      <alignment horizontal="center" vertical="center"/>
    </xf>
    <xf numFmtId="1" fontId="2" fillId="12" borderId="5" xfId="0" applyNumberFormat="1" applyFont="1" applyFill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/>
    </xf>
    <xf numFmtId="0" fontId="0" fillId="0" borderId="12" xfId="0" applyBorder="1"/>
    <xf numFmtId="0" fontId="0" fillId="0" borderId="3" xfId="0" applyBorder="1"/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9" fontId="0" fillId="0" borderId="0" xfId="0" applyNumberFormat="1"/>
    <xf numFmtId="10" fontId="16" fillId="0" borderId="37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8" xfId="0" quotePrefix="1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10" borderId="8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7" fillId="0" borderId="22" xfId="1" applyBorder="1" applyAlignment="1" applyProtection="1">
      <alignment horizontal="center"/>
    </xf>
    <xf numFmtId="0" fontId="7" fillId="0" borderId="23" xfId="1" applyBorder="1" applyAlignment="1" applyProtection="1">
      <alignment horizontal="center"/>
    </xf>
    <xf numFmtId="0" fontId="7" fillId="0" borderId="25" xfId="1" applyBorder="1" applyAlignment="1" applyProtection="1">
      <alignment horizontal="center"/>
    </xf>
    <xf numFmtId="0" fontId="4" fillId="0" borderId="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13" borderId="10" xfId="0" applyFont="1" applyFill="1" applyBorder="1" applyAlignment="1">
      <alignment horizontal="left" vertical="center" wrapText="1"/>
    </xf>
    <xf numFmtId="0" fontId="2" fillId="13" borderId="9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</cellXfs>
  <cellStyles count="3">
    <cellStyle name="Hyperlink" xfId="1" builtinId="8"/>
    <cellStyle name="Normal" xfId="0" builtinId="0"/>
    <cellStyle name="Percent 2" xfId="2" xr:uid="{AA596F1D-1BBE-4A8A-A346-E58537FB65FC}"/>
  </cellStyles>
  <dxfs count="0"/>
  <tableStyles count="0" defaultTableStyle="TableStyleMedium9" defaultPivotStyle="PivotStyleLight16"/>
  <colors>
    <mruColors>
      <color rgb="FFFF9900"/>
      <color rgb="FFCC99FF"/>
      <color rgb="FFFF3300"/>
      <color rgb="FF00CC00"/>
      <color rgb="FF3366FF"/>
      <color rgb="FFFFFF66"/>
      <color rgb="FF33CCCC"/>
      <color rgb="FFFFCC99"/>
      <color rgb="FFFFCC66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24495"/>
          <a:ext cx="2282830" cy="428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A2B46B-0135-42AB-B1AF-74F382C06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05445"/>
          <a:ext cx="2336805" cy="415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9E3560-872C-445F-BB2F-883618939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05445"/>
          <a:ext cx="2336805" cy="4153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7E2EA8-BE56-40DE-94C7-0173E7FB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05445"/>
          <a:ext cx="2336805" cy="4153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7AC87-0D4C-4BF1-950A-ABA54E500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05445"/>
          <a:ext cx="2336805" cy="4153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4DB06-000A-47A9-9DCD-5891BCE13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05445"/>
          <a:ext cx="2336805" cy="4153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321365</xdr:colOff>
      <xdr:row>3</xdr:row>
      <xdr:rowOff>152995</xdr:rowOff>
    </xdr:from>
    <xdr:to>
      <xdr:col>2</xdr:col>
      <xdr:colOff>803970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CE3B3D-C33A-4581-8BB5-D022BA8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65" y="705445"/>
          <a:ext cx="2336805" cy="415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7"/>
  <sheetViews>
    <sheetView workbookViewId="0">
      <selection activeCell="A4" sqref="A4"/>
    </sheetView>
  </sheetViews>
  <sheetFormatPr defaultRowHeight="14.4" x14ac:dyDescent="0.3"/>
  <sheetData>
    <row r="2" spans="1:1" x14ac:dyDescent="0.3">
      <c r="A2" t="s">
        <v>16</v>
      </c>
    </row>
    <row r="4" spans="1:1" x14ac:dyDescent="0.3">
      <c r="A4" t="s">
        <v>35</v>
      </c>
    </row>
    <row r="5" spans="1:1" x14ac:dyDescent="0.3">
      <c r="A5" t="s">
        <v>18</v>
      </c>
    </row>
    <row r="6" spans="1:1" x14ac:dyDescent="0.3">
      <c r="A6" t="s">
        <v>19</v>
      </c>
    </row>
    <row r="7" spans="1:1" x14ac:dyDescent="0.3">
      <c r="A7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0"/>
  <sheetViews>
    <sheetView topLeftCell="A7" workbookViewId="0">
      <selection activeCell="D11" sqref="D11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10" width="9.21875"/>
  </cols>
  <sheetData>
    <row r="6" spans="1:9" ht="23.4" x14ac:dyDescent="0.45">
      <c r="A6" s="37" t="s">
        <v>29</v>
      </c>
      <c r="B6" s="38"/>
      <c r="C6" s="38"/>
      <c r="D6" s="38"/>
      <c r="E6" s="38"/>
      <c r="F6" s="38"/>
    </row>
    <row r="7" spans="1:9" ht="30" customHeight="1" thickBot="1" x14ac:dyDescent="0.35">
      <c r="A7" s="18" t="s">
        <v>32</v>
      </c>
    </row>
    <row r="8" spans="1:9" ht="18.600000000000001" thickBot="1" x14ac:dyDescent="0.4">
      <c r="A8" s="16" t="s">
        <v>15</v>
      </c>
      <c r="B8" s="39"/>
      <c r="C8" s="40"/>
      <c r="D8" s="41" t="s">
        <v>30</v>
      </c>
      <c r="E8" s="42"/>
      <c r="F8" s="43"/>
    </row>
    <row r="9" spans="1:9" ht="18" x14ac:dyDescent="0.35">
      <c r="A9" s="16" t="s">
        <v>14</v>
      </c>
      <c r="B9" s="40"/>
      <c r="C9" s="40"/>
      <c r="D9" s="17">
        <v>592</v>
      </c>
      <c r="E9" s="55" t="s">
        <v>36</v>
      </c>
      <c r="F9" s="56"/>
    </row>
    <row r="10" spans="1:9" ht="18" x14ac:dyDescent="0.35">
      <c r="A10" s="16" t="s">
        <v>13</v>
      </c>
      <c r="B10" s="40" t="s">
        <v>12</v>
      </c>
      <c r="C10" s="40"/>
      <c r="D10" s="15"/>
      <c r="E10" s="14"/>
      <c r="F10" s="12"/>
    </row>
    <row r="11" spans="1:9" ht="31.5" customHeight="1" x14ac:dyDescent="0.3">
      <c r="A11" s="13" t="s">
        <v>17</v>
      </c>
      <c r="B11" s="44">
        <v>9</v>
      </c>
      <c r="C11" s="44"/>
      <c r="D11" s="21">
        <f>D27*12/B11</f>
        <v>416</v>
      </c>
      <c r="E11" s="45" t="s">
        <v>40</v>
      </c>
      <c r="F11" s="46"/>
    </row>
    <row r="12" spans="1:9" ht="36" customHeight="1" x14ac:dyDescent="0.35">
      <c r="A12" s="20" t="s">
        <v>11</v>
      </c>
      <c r="B12" s="53"/>
      <c r="C12" s="53"/>
      <c r="D12" s="53"/>
      <c r="E12" s="53"/>
      <c r="F12" s="54"/>
    </row>
    <row r="13" spans="1:9" ht="18.75" customHeight="1" x14ac:dyDescent="0.35">
      <c r="A13" s="11" t="s">
        <v>10</v>
      </c>
      <c r="B13" s="47"/>
      <c r="C13" s="48"/>
      <c r="D13" s="48"/>
      <c r="E13" s="48"/>
      <c r="F13" s="49"/>
      <c r="H13" s="36"/>
      <c r="I13" s="36"/>
    </row>
    <row r="14" spans="1:9" ht="18.75" customHeight="1" x14ac:dyDescent="0.35">
      <c r="A14" s="11" t="s">
        <v>9</v>
      </c>
      <c r="B14" s="50"/>
      <c r="C14" s="51"/>
      <c r="D14" s="51"/>
      <c r="E14" s="51"/>
      <c r="F14" s="52"/>
    </row>
    <row r="15" spans="1:9" ht="18.75" customHeight="1" x14ac:dyDescent="0.4">
      <c r="A15" s="10"/>
      <c r="B15" s="57" t="s">
        <v>8</v>
      </c>
      <c r="C15" s="58"/>
      <c r="D15" s="19"/>
      <c r="E15" s="19"/>
      <c r="F15" s="22"/>
    </row>
    <row r="16" spans="1:9" ht="18.600000000000001" thickBot="1" x14ac:dyDescent="0.4">
      <c r="A16" s="59" t="s">
        <v>22</v>
      </c>
      <c r="B16" s="59"/>
      <c r="C16" s="59"/>
      <c r="D16" s="59"/>
      <c r="E16" s="59"/>
      <c r="F16" s="60"/>
    </row>
    <row r="17" spans="1:14" ht="45" customHeight="1" x14ac:dyDescent="0.3">
      <c r="A17" s="92" t="s">
        <v>37</v>
      </c>
      <c r="B17" s="93"/>
      <c r="C17" s="94"/>
      <c r="D17" s="9" t="s">
        <v>38</v>
      </c>
      <c r="E17" s="61" t="s">
        <v>39</v>
      </c>
      <c r="F17" s="63" t="s">
        <v>7</v>
      </c>
      <c r="I17" s="32"/>
    </row>
    <row r="18" spans="1:14" ht="15" thickBot="1" x14ac:dyDescent="0.35">
      <c r="A18" s="29"/>
      <c r="B18" s="30"/>
      <c r="C18" s="31"/>
      <c r="D18" s="8">
        <v>0.7</v>
      </c>
      <c r="E18" s="62"/>
      <c r="F18" s="64"/>
      <c r="H18" s="33"/>
    </row>
    <row r="19" spans="1:14" ht="30.3" customHeight="1" thickBot="1" x14ac:dyDescent="0.35">
      <c r="A19" s="80" t="s">
        <v>31</v>
      </c>
      <c r="B19" s="81"/>
      <c r="C19" s="24"/>
      <c r="D19" s="25">
        <f>ROUNDUP(($C$27*F19)*0.7,0)</f>
        <v>25</v>
      </c>
      <c r="E19" s="25"/>
      <c r="F19" s="34">
        <v>7.9000000000000001E-2</v>
      </c>
    </row>
    <row r="20" spans="1:14" ht="30.3" customHeight="1" thickBot="1" x14ac:dyDescent="0.35">
      <c r="A20" s="82" t="s">
        <v>21</v>
      </c>
      <c r="B20" s="83"/>
      <c r="C20" s="24"/>
      <c r="D20" s="7">
        <f>ROUNDUP(($C$27*F20)*0.7,0)</f>
        <v>19</v>
      </c>
      <c r="E20" s="7"/>
      <c r="F20" s="35">
        <v>5.8999999999999997E-2</v>
      </c>
    </row>
    <row r="21" spans="1:14" ht="30.3" customHeight="1" thickBot="1" x14ac:dyDescent="0.35">
      <c r="A21" s="84" t="s">
        <v>6</v>
      </c>
      <c r="B21" s="85"/>
      <c r="C21" s="24"/>
      <c r="D21" s="6">
        <f>ROUNDUP(($C$27*F21)*0.7,0)</f>
        <v>32</v>
      </c>
      <c r="E21" s="6"/>
      <c r="F21" s="35">
        <v>0.10199999999999999</v>
      </c>
    </row>
    <row r="22" spans="1:14" ht="30.3" customHeight="1" thickBot="1" x14ac:dyDescent="0.35">
      <c r="A22" s="86" t="s">
        <v>33</v>
      </c>
      <c r="B22" s="87"/>
      <c r="C22" s="24"/>
      <c r="D22" s="5">
        <f>ROUNDDOWN(($C$27*F22)*0.7,0)</f>
        <v>33</v>
      </c>
      <c r="E22" s="5"/>
      <c r="F22" s="35">
        <v>0.107</v>
      </c>
      <c r="N22" t="s">
        <v>2</v>
      </c>
    </row>
    <row r="23" spans="1:14" ht="30.3" customHeight="1" thickBot="1" x14ac:dyDescent="0.35">
      <c r="A23" s="88" t="s">
        <v>5</v>
      </c>
      <c r="B23" s="89"/>
      <c r="C23" s="24"/>
      <c r="D23" s="4">
        <f>ROUNDDOWN(($C$27*F23)*0.7,0)</f>
        <v>68</v>
      </c>
      <c r="E23" s="4"/>
      <c r="F23" s="35">
        <v>0.22</v>
      </c>
    </row>
    <row r="24" spans="1:14" ht="30.3" customHeight="1" thickBot="1" x14ac:dyDescent="0.35">
      <c r="A24" s="90" t="s">
        <v>4</v>
      </c>
      <c r="B24" s="91"/>
      <c r="C24" s="24"/>
      <c r="D24" s="3">
        <f>ROUNDDOWN(($C$27*F24)*0.7,0)</f>
        <v>43</v>
      </c>
      <c r="E24" s="3"/>
      <c r="F24" s="35">
        <v>0.14000000000000001</v>
      </c>
      <c r="H24" t="s">
        <v>2</v>
      </c>
    </row>
    <row r="25" spans="1:14" ht="30.3" customHeight="1" thickBot="1" x14ac:dyDescent="0.35">
      <c r="A25" s="74" t="s">
        <v>3</v>
      </c>
      <c r="B25" s="75"/>
      <c r="C25" s="24"/>
      <c r="D25" s="2">
        <f>ROUNDDOWN(($C$27*F25)*0.7,0)</f>
        <v>56</v>
      </c>
      <c r="E25" s="2"/>
      <c r="F25" s="35">
        <v>0.183</v>
      </c>
      <c r="G25" t="s">
        <v>2</v>
      </c>
    </row>
    <row r="26" spans="1:14" ht="30.3" customHeight="1" thickBot="1" x14ac:dyDescent="0.35">
      <c r="A26" s="76" t="s">
        <v>1</v>
      </c>
      <c r="B26" s="77"/>
      <c r="C26" s="26"/>
      <c r="D26" s="23">
        <f>ROUNDDOWN(($C$27*F26)*0.75,0)</f>
        <v>36</v>
      </c>
      <c r="E26" s="1"/>
      <c r="F26" s="35">
        <v>0.11</v>
      </c>
    </row>
    <row r="27" spans="1:14" ht="30.3" customHeight="1" thickBot="1" x14ac:dyDescent="0.35">
      <c r="A27" s="78" t="s">
        <v>0</v>
      </c>
      <c r="B27" s="79"/>
      <c r="C27" s="27">
        <f>($D$9*$B$11)/12</f>
        <v>444</v>
      </c>
      <c r="D27" s="27">
        <f>SUM(D19:D26)</f>
        <v>312</v>
      </c>
      <c r="E27" s="27">
        <f>SUM(E19:E26)</f>
        <v>0</v>
      </c>
      <c r="F27" s="28"/>
    </row>
    <row r="28" spans="1:14" ht="40.049999999999997" customHeight="1" x14ac:dyDescent="0.3">
      <c r="A28" s="65" t="s">
        <v>34</v>
      </c>
      <c r="B28" s="66"/>
      <c r="C28" s="66"/>
      <c r="D28" s="66"/>
      <c r="E28" s="66"/>
      <c r="F28" s="67"/>
    </row>
    <row r="29" spans="1:14" ht="40.049999999999997" customHeight="1" x14ac:dyDescent="0.3">
      <c r="A29" s="68"/>
      <c r="B29" s="69"/>
      <c r="C29" s="69"/>
      <c r="D29" s="69"/>
      <c r="E29" s="69"/>
      <c r="F29" s="70"/>
    </row>
    <row r="30" spans="1:14" ht="40.049999999999997" customHeight="1" thickBot="1" x14ac:dyDescent="0.35">
      <c r="A30" s="71"/>
      <c r="B30" s="72"/>
      <c r="C30" s="72"/>
      <c r="D30" s="72"/>
      <c r="E30" s="72"/>
      <c r="F30" s="73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E17:E18"/>
    <mergeCell ref="F17:F18"/>
    <mergeCell ref="A28:F30"/>
    <mergeCell ref="A25:B25"/>
    <mergeCell ref="A26:B26"/>
    <mergeCell ref="A27:B27"/>
    <mergeCell ref="A19:B19"/>
    <mergeCell ref="A20:B20"/>
    <mergeCell ref="A21:B21"/>
    <mergeCell ref="A22:B22"/>
    <mergeCell ref="A23:B23"/>
    <mergeCell ref="A24:B24"/>
    <mergeCell ref="A17:C17"/>
    <mergeCell ref="B14:F14"/>
    <mergeCell ref="B12:F12"/>
    <mergeCell ref="E9:F9"/>
    <mergeCell ref="B15:C15"/>
    <mergeCell ref="A16:F16"/>
    <mergeCell ref="H13:I13"/>
    <mergeCell ref="A6:F6"/>
    <mergeCell ref="B8:C8"/>
    <mergeCell ref="D8:F8"/>
    <mergeCell ref="B9:C9"/>
    <mergeCell ref="B10:C10"/>
    <mergeCell ref="B11:C11"/>
    <mergeCell ref="E11:F11"/>
    <mergeCell ref="B13:F13"/>
  </mergeCells>
  <pageMargins left="0.25" right="0.25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3A61-8022-4FDB-ABEB-C76AA70DDE76}">
  <dimension ref="A6:N30"/>
  <sheetViews>
    <sheetView topLeftCell="A4" workbookViewId="0">
      <selection activeCell="B12" sqref="B12:F12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10" width="8.77734375"/>
  </cols>
  <sheetData>
    <row r="6" spans="1:9" ht="23.4" x14ac:dyDescent="0.45">
      <c r="A6" s="37" t="s">
        <v>29</v>
      </c>
      <c r="B6" s="38"/>
      <c r="C6" s="38"/>
      <c r="D6" s="38"/>
      <c r="E6" s="38"/>
      <c r="F6" s="38"/>
    </row>
    <row r="7" spans="1:9" ht="30" customHeight="1" thickBot="1" x14ac:dyDescent="0.35">
      <c r="A7" s="18" t="s">
        <v>32</v>
      </c>
    </row>
    <row r="8" spans="1:9" ht="18.600000000000001" thickBot="1" x14ac:dyDescent="0.4">
      <c r="A8" s="16" t="s">
        <v>15</v>
      </c>
      <c r="B8" s="39"/>
      <c r="C8" s="40"/>
      <c r="D8" s="41" t="s">
        <v>30</v>
      </c>
      <c r="E8" s="42"/>
      <c r="F8" s="43"/>
    </row>
    <row r="9" spans="1:9" ht="18" x14ac:dyDescent="0.35">
      <c r="A9" s="16" t="s">
        <v>14</v>
      </c>
      <c r="B9" s="40"/>
      <c r="C9" s="40"/>
      <c r="D9" s="17">
        <v>414</v>
      </c>
      <c r="E9" s="55" t="s">
        <v>36</v>
      </c>
      <c r="F9" s="56"/>
    </row>
    <row r="10" spans="1:9" ht="18" x14ac:dyDescent="0.35">
      <c r="A10" s="16" t="s">
        <v>13</v>
      </c>
      <c r="B10" s="40" t="s">
        <v>23</v>
      </c>
      <c r="C10" s="40"/>
      <c r="D10" s="15"/>
      <c r="E10" s="14"/>
      <c r="F10" s="12"/>
    </row>
    <row r="11" spans="1:9" ht="31.5" customHeight="1" x14ac:dyDescent="0.3">
      <c r="A11" s="13" t="s">
        <v>17</v>
      </c>
      <c r="B11" s="44">
        <v>12</v>
      </c>
      <c r="C11" s="44"/>
      <c r="D11" s="21">
        <f>D27*12/B11</f>
        <v>292</v>
      </c>
      <c r="E11" s="45" t="s">
        <v>40</v>
      </c>
      <c r="F11" s="46"/>
    </row>
    <row r="12" spans="1:9" ht="36" customHeight="1" x14ac:dyDescent="0.35">
      <c r="A12" s="20" t="s">
        <v>11</v>
      </c>
      <c r="B12" s="53"/>
      <c r="C12" s="53"/>
      <c r="D12" s="53"/>
      <c r="E12" s="53"/>
      <c r="F12" s="54"/>
    </row>
    <row r="13" spans="1:9" ht="18.75" customHeight="1" x14ac:dyDescent="0.35">
      <c r="A13" s="11" t="s">
        <v>10</v>
      </c>
      <c r="B13" s="47"/>
      <c r="C13" s="48"/>
      <c r="D13" s="48"/>
      <c r="E13" s="48"/>
      <c r="F13" s="49"/>
      <c r="H13" s="36"/>
      <c r="I13" s="36"/>
    </row>
    <row r="14" spans="1:9" ht="18.75" customHeight="1" x14ac:dyDescent="0.35">
      <c r="A14" s="11" t="s">
        <v>9</v>
      </c>
      <c r="B14" s="50"/>
      <c r="C14" s="51"/>
      <c r="D14" s="51"/>
      <c r="E14" s="51"/>
      <c r="F14" s="52"/>
    </row>
    <row r="15" spans="1:9" ht="18.75" customHeight="1" x14ac:dyDescent="0.4">
      <c r="A15" s="10"/>
      <c r="B15" s="57" t="s">
        <v>8</v>
      </c>
      <c r="C15" s="58"/>
      <c r="D15" s="19"/>
      <c r="E15" s="19"/>
      <c r="F15" s="22"/>
    </row>
    <row r="16" spans="1:9" ht="18.600000000000001" thickBot="1" x14ac:dyDescent="0.4">
      <c r="A16" s="59" t="s">
        <v>22</v>
      </c>
      <c r="B16" s="59"/>
      <c r="C16" s="59"/>
      <c r="D16" s="59"/>
      <c r="E16" s="59"/>
      <c r="F16" s="60"/>
    </row>
    <row r="17" spans="1:14" ht="45" customHeight="1" x14ac:dyDescent="0.3">
      <c r="A17" s="92" t="s">
        <v>37</v>
      </c>
      <c r="B17" s="93"/>
      <c r="C17" s="94"/>
      <c r="D17" s="9" t="s">
        <v>38</v>
      </c>
      <c r="E17" s="61" t="s">
        <v>39</v>
      </c>
      <c r="F17" s="63" t="s">
        <v>7</v>
      </c>
      <c r="I17" s="32"/>
    </row>
    <row r="18" spans="1:14" ht="15" thickBot="1" x14ac:dyDescent="0.35">
      <c r="A18" s="29"/>
      <c r="B18" s="30"/>
      <c r="C18" s="31"/>
      <c r="D18" s="8">
        <v>0.7</v>
      </c>
      <c r="E18" s="62"/>
      <c r="F18" s="64"/>
      <c r="H18" s="33"/>
    </row>
    <row r="19" spans="1:14" ht="30.3" customHeight="1" thickBot="1" x14ac:dyDescent="0.35">
      <c r="A19" s="80" t="s">
        <v>31</v>
      </c>
      <c r="B19" s="81"/>
      <c r="C19" s="24"/>
      <c r="D19" s="25">
        <f>ROUNDUP(($C$27*F19)*0.7,0)</f>
        <v>23</v>
      </c>
      <c r="E19" s="25"/>
      <c r="F19" s="34">
        <v>7.9000000000000001E-2</v>
      </c>
    </row>
    <row r="20" spans="1:14" ht="30.3" customHeight="1" thickBot="1" x14ac:dyDescent="0.35">
      <c r="A20" s="82" t="s">
        <v>21</v>
      </c>
      <c r="B20" s="83"/>
      <c r="C20" s="24"/>
      <c r="D20" s="7">
        <f>ROUNDUP(($C$27*F20)*0.7,0)</f>
        <v>18</v>
      </c>
      <c r="E20" s="7"/>
      <c r="F20" s="35">
        <v>5.8999999999999997E-2</v>
      </c>
    </row>
    <row r="21" spans="1:14" ht="30.3" customHeight="1" thickBot="1" x14ac:dyDescent="0.35">
      <c r="A21" s="84" t="s">
        <v>6</v>
      </c>
      <c r="B21" s="85"/>
      <c r="C21" s="24"/>
      <c r="D21" s="6">
        <f>ROUNDUP(($C$27*F21)*0.7,0)</f>
        <v>30</v>
      </c>
      <c r="E21" s="6"/>
      <c r="F21" s="35">
        <v>0.10199999999999999</v>
      </c>
    </row>
    <row r="22" spans="1:14" ht="30.3" customHeight="1" thickBot="1" x14ac:dyDescent="0.35">
      <c r="A22" s="86" t="s">
        <v>33</v>
      </c>
      <c r="B22" s="87"/>
      <c r="C22" s="24"/>
      <c r="D22" s="5">
        <f>ROUNDDOWN(($C$27*F22)*0.7,0)</f>
        <v>31</v>
      </c>
      <c r="E22" s="5"/>
      <c r="F22" s="35">
        <v>0.107</v>
      </c>
      <c r="N22" t="s">
        <v>2</v>
      </c>
    </row>
    <row r="23" spans="1:14" ht="30.3" customHeight="1" thickBot="1" x14ac:dyDescent="0.35">
      <c r="A23" s="88" t="s">
        <v>5</v>
      </c>
      <c r="B23" s="89"/>
      <c r="C23" s="24"/>
      <c r="D23" s="4">
        <f>ROUNDDOWN(($C$27*F23)*0.7,0)</f>
        <v>63</v>
      </c>
      <c r="E23" s="4"/>
      <c r="F23" s="35">
        <v>0.22</v>
      </c>
    </row>
    <row r="24" spans="1:14" ht="30.3" customHeight="1" thickBot="1" x14ac:dyDescent="0.35">
      <c r="A24" s="90" t="s">
        <v>4</v>
      </c>
      <c r="B24" s="91"/>
      <c r="C24" s="24"/>
      <c r="D24" s="3">
        <f>ROUNDDOWN(($C$27*F24)*0.7,0)</f>
        <v>40</v>
      </c>
      <c r="E24" s="3"/>
      <c r="F24" s="35">
        <v>0.14000000000000001</v>
      </c>
      <c r="H24" t="s">
        <v>2</v>
      </c>
    </row>
    <row r="25" spans="1:14" ht="30.3" customHeight="1" thickBot="1" x14ac:dyDescent="0.35">
      <c r="A25" s="74" t="s">
        <v>3</v>
      </c>
      <c r="B25" s="75"/>
      <c r="C25" s="24"/>
      <c r="D25" s="2">
        <f>ROUNDDOWN(($C$27*F25)*0.7,0)</f>
        <v>53</v>
      </c>
      <c r="E25" s="2"/>
      <c r="F25" s="35">
        <v>0.183</v>
      </c>
      <c r="G25" t="s">
        <v>2</v>
      </c>
    </row>
    <row r="26" spans="1:14" ht="30.3" customHeight="1" thickBot="1" x14ac:dyDescent="0.35">
      <c r="A26" s="76" t="s">
        <v>1</v>
      </c>
      <c r="B26" s="77"/>
      <c r="C26" s="26"/>
      <c r="D26" s="23">
        <f>ROUNDDOWN(($C$27*F26)*0.75,0)</f>
        <v>34</v>
      </c>
      <c r="E26" s="1"/>
      <c r="F26" s="35">
        <v>0.11</v>
      </c>
    </row>
    <row r="27" spans="1:14" ht="30.3" customHeight="1" thickBot="1" x14ac:dyDescent="0.35">
      <c r="A27" s="78" t="s">
        <v>0</v>
      </c>
      <c r="B27" s="79"/>
      <c r="C27" s="27">
        <f>($D$9*$B$11)/12</f>
        <v>414</v>
      </c>
      <c r="D27" s="27">
        <f>SUM(D19:D26)</f>
        <v>292</v>
      </c>
      <c r="E27" s="27">
        <f>SUM(E19:E26)</f>
        <v>0</v>
      </c>
      <c r="F27" s="28"/>
    </row>
    <row r="28" spans="1:14" ht="40.049999999999997" customHeight="1" x14ac:dyDescent="0.3">
      <c r="A28" s="65" t="s">
        <v>34</v>
      </c>
      <c r="B28" s="66"/>
      <c r="C28" s="66"/>
      <c r="D28" s="66"/>
      <c r="E28" s="66"/>
      <c r="F28" s="67"/>
    </row>
    <row r="29" spans="1:14" ht="40.049999999999997" customHeight="1" x14ac:dyDescent="0.3">
      <c r="A29" s="68"/>
      <c r="B29" s="69"/>
      <c r="C29" s="69"/>
      <c r="D29" s="69"/>
      <c r="E29" s="69"/>
      <c r="F29" s="70"/>
    </row>
    <row r="30" spans="1:14" ht="40.049999999999997" customHeight="1" thickBot="1" x14ac:dyDescent="0.35">
      <c r="A30" s="71"/>
      <c r="B30" s="72"/>
      <c r="C30" s="72"/>
      <c r="D30" s="72"/>
      <c r="E30" s="72"/>
      <c r="F30" s="73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H13:I13"/>
    <mergeCell ref="B14:F14"/>
    <mergeCell ref="A6:F6"/>
    <mergeCell ref="B8:C8"/>
    <mergeCell ref="D8:F8"/>
    <mergeCell ref="B9:C9"/>
    <mergeCell ref="E9:F9"/>
    <mergeCell ref="B10:C10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D15C6-6361-41F3-B182-C2DCC267826B}">
  <dimension ref="A6:N30"/>
  <sheetViews>
    <sheetView topLeftCell="A4" workbookViewId="0">
      <selection activeCell="B12" sqref="B12:F12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10" width="8.77734375"/>
  </cols>
  <sheetData>
    <row r="6" spans="1:9" ht="23.4" x14ac:dyDescent="0.45">
      <c r="A6" s="37" t="s">
        <v>29</v>
      </c>
      <c r="B6" s="38"/>
      <c r="C6" s="38"/>
      <c r="D6" s="38"/>
      <c r="E6" s="38"/>
      <c r="F6" s="38"/>
    </row>
    <row r="7" spans="1:9" ht="30" customHeight="1" thickBot="1" x14ac:dyDescent="0.35">
      <c r="A7" s="18" t="s">
        <v>32</v>
      </c>
    </row>
    <row r="8" spans="1:9" ht="18.600000000000001" thickBot="1" x14ac:dyDescent="0.4">
      <c r="A8" s="16" t="s">
        <v>15</v>
      </c>
      <c r="B8" s="39"/>
      <c r="C8" s="40"/>
      <c r="D8" s="41" t="s">
        <v>30</v>
      </c>
      <c r="E8" s="42"/>
      <c r="F8" s="43"/>
    </row>
    <row r="9" spans="1:9" ht="18" x14ac:dyDescent="0.35">
      <c r="A9" s="16" t="s">
        <v>14</v>
      </c>
      <c r="B9" s="40"/>
      <c r="C9" s="40"/>
      <c r="D9" s="17">
        <v>436</v>
      </c>
      <c r="E9" s="55" t="s">
        <v>36</v>
      </c>
      <c r="F9" s="56"/>
    </row>
    <row r="10" spans="1:9" ht="18" x14ac:dyDescent="0.35">
      <c r="A10" s="16" t="s">
        <v>13</v>
      </c>
      <c r="B10" s="40" t="s">
        <v>24</v>
      </c>
      <c r="C10" s="40"/>
      <c r="D10" s="15"/>
      <c r="E10" s="14"/>
      <c r="F10" s="12"/>
    </row>
    <row r="11" spans="1:9" ht="31.5" customHeight="1" x14ac:dyDescent="0.3">
      <c r="A11" s="13" t="s">
        <v>17</v>
      </c>
      <c r="B11" s="44">
        <v>9</v>
      </c>
      <c r="C11" s="44"/>
      <c r="D11" s="21">
        <f>D27*12/B11</f>
        <v>306.66666666666669</v>
      </c>
      <c r="E11" s="45" t="s">
        <v>40</v>
      </c>
      <c r="F11" s="46"/>
    </row>
    <row r="12" spans="1:9" ht="36" customHeight="1" x14ac:dyDescent="0.35">
      <c r="A12" s="20" t="s">
        <v>11</v>
      </c>
      <c r="B12" s="53"/>
      <c r="C12" s="53"/>
      <c r="D12" s="53"/>
      <c r="E12" s="53"/>
      <c r="F12" s="54"/>
    </row>
    <row r="13" spans="1:9" ht="18.75" customHeight="1" x14ac:dyDescent="0.35">
      <c r="A13" s="11" t="s">
        <v>10</v>
      </c>
      <c r="B13" s="47"/>
      <c r="C13" s="48"/>
      <c r="D13" s="48"/>
      <c r="E13" s="48"/>
      <c r="F13" s="49"/>
      <c r="H13" s="36"/>
      <c r="I13" s="36"/>
    </row>
    <row r="14" spans="1:9" ht="18.75" customHeight="1" x14ac:dyDescent="0.35">
      <c r="A14" s="11" t="s">
        <v>9</v>
      </c>
      <c r="B14" s="50"/>
      <c r="C14" s="51"/>
      <c r="D14" s="51"/>
      <c r="E14" s="51"/>
      <c r="F14" s="52"/>
    </row>
    <row r="15" spans="1:9" ht="18.75" customHeight="1" x14ac:dyDescent="0.4">
      <c r="A15" s="10"/>
      <c r="B15" s="57" t="s">
        <v>8</v>
      </c>
      <c r="C15" s="58"/>
      <c r="D15" s="19"/>
      <c r="E15" s="19"/>
      <c r="F15" s="22"/>
    </row>
    <row r="16" spans="1:9" ht="18.600000000000001" thickBot="1" x14ac:dyDescent="0.4">
      <c r="A16" s="59" t="s">
        <v>22</v>
      </c>
      <c r="B16" s="59"/>
      <c r="C16" s="59"/>
      <c r="D16" s="59"/>
      <c r="E16" s="59"/>
      <c r="F16" s="60"/>
    </row>
    <row r="17" spans="1:14" ht="45" customHeight="1" x14ac:dyDescent="0.3">
      <c r="A17" s="92" t="s">
        <v>37</v>
      </c>
      <c r="B17" s="93"/>
      <c r="C17" s="94"/>
      <c r="D17" s="9" t="s">
        <v>38</v>
      </c>
      <c r="E17" s="61" t="s">
        <v>39</v>
      </c>
      <c r="F17" s="63" t="s">
        <v>7</v>
      </c>
      <c r="I17" s="32"/>
    </row>
    <row r="18" spans="1:14" ht="15" thickBot="1" x14ac:dyDescent="0.35">
      <c r="A18" s="29"/>
      <c r="B18" s="30"/>
      <c r="C18" s="31"/>
      <c r="D18" s="8">
        <v>0.7</v>
      </c>
      <c r="E18" s="62"/>
      <c r="F18" s="64"/>
      <c r="H18" s="33"/>
    </row>
    <row r="19" spans="1:14" ht="30.3" customHeight="1" thickBot="1" x14ac:dyDescent="0.35">
      <c r="A19" s="80" t="s">
        <v>31</v>
      </c>
      <c r="B19" s="81"/>
      <c r="C19" s="24"/>
      <c r="D19" s="25">
        <f>ROUNDUP(($C$27*F19)*0.7,0)</f>
        <v>19</v>
      </c>
      <c r="E19" s="25"/>
      <c r="F19" s="34">
        <v>7.9000000000000001E-2</v>
      </c>
    </row>
    <row r="20" spans="1:14" ht="30.3" customHeight="1" thickBot="1" x14ac:dyDescent="0.35">
      <c r="A20" s="82" t="s">
        <v>21</v>
      </c>
      <c r="B20" s="83"/>
      <c r="C20" s="24"/>
      <c r="D20" s="7">
        <f>ROUNDUP(($C$27*F20)*0.7,0)</f>
        <v>14</v>
      </c>
      <c r="E20" s="7"/>
      <c r="F20" s="35">
        <v>5.8999999999999997E-2</v>
      </c>
    </row>
    <row r="21" spans="1:14" ht="30.3" customHeight="1" thickBot="1" x14ac:dyDescent="0.35">
      <c r="A21" s="84" t="s">
        <v>6</v>
      </c>
      <c r="B21" s="85"/>
      <c r="C21" s="24"/>
      <c r="D21" s="6">
        <f>ROUNDUP(($C$27*F21)*0.7,0)</f>
        <v>24</v>
      </c>
      <c r="E21" s="6"/>
      <c r="F21" s="35">
        <v>0.10199999999999999</v>
      </c>
    </row>
    <row r="22" spans="1:14" ht="30.3" customHeight="1" thickBot="1" x14ac:dyDescent="0.35">
      <c r="A22" s="86" t="s">
        <v>33</v>
      </c>
      <c r="B22" s="87"/>
      <c r="C22" s="24"/>
      <c r="D22" s="5">
        <f>ROUNDDOWN(($C$27*F22)*0.7,0)</f>
        <v>24</v>
      </c>
      <c r="E22" s="5"/>
      <c r="F22" s="35">
        <v>0.107</v>
      </c>
      <c r="N22" t="s">
        <v>2</v>
      </c>
    </row>
    <row r="23" spans="1:14" ht="30.3" customHeight="1" thickBot="1" x14ac:dyDescent="0.35">
      <c r="A23" s="88" t="s">
        <v>5</v>
      </c>
      <c r="B23" s="89"/>
      <c r="C23" s="24"/>
      <c r="D23" s="4">
        <f>ROUNDDOWN(($C$27*F23)*0.7,0)</f>
        <v>50</v>
      </c>
      <c r="E23" s="4"/>
      <c r="F23" s="35">
        <v>0.22</v>
      </c>
    </row>
    <row r="24" spans="1:14" ht="30.3" customHeight="1" thickBot="1" x14ac:dyDescent="0.35">
      <c r="A24" s="90" t="s">
        <v>4</v>
      </c>
      <c r="B24" s="91"/>
      <c r="C24" s="24"/>
      <c r="D24" s="3">
        <f>ROUNDDOWN(($C$27*F24)*0.7,0)</f>
        <v>32</v>
      </c>
      <c r="E24" s="3"/>
      <c r="F24" s="35">
        <v>0.14000000000000001</v>
      </c>
      <c r="H24" t="s">
        <v>2</v>
      </c>
    </row>
    <row r="25" spans="1:14" ht="30.3" customHeight="1" thickBot="1" x14ac:dyDescent="0.35">
      <c r="A25" s="74" t="s">
        <v>3</v>
      </c>
      <c r="B25" s="75"/>
      <c r="C25" s="24"/>
      <c r="D25" s="2">
        <f>ROUNDDOWN(($C$27*F25)*0.7,0)</f>
        <v>41</v>
      </c>
      <c r="E25" s="2"/>
      <c r="F25" s="35">
        <v>0.183</v>
      </c>
      <c r="G25" t="s">
        <v>2</v>
      </c>
    </row>
    <row r="26" spans="1:14" ht="30.3" customHeight="1" thickBot="1" x14ac:dyDescent="0.35">
      <c r="A26" s="76" t="s">
        <v>1</v>
      </c>
      <c r="B26" s="77"/>
      <c r="C26" s="26"/>
      <c r="D26" s="23">
        <f>ROUNDDOWN(($C$27*F26)*0.75,0)</f>
        <v>26</v>
      </c>
      <c r="E26" s="1"/>
      <c r="F26" s="35">
        <v>0.11</v>
      </c>
    </row>
    <row r="27" spans="1:14" ht="30.3" customHeight="1" thickBot="1" x14ac:dyDescent="0.35">
      <c r="A27" s="78" t="s">
        <v>0</v>
      </c>
      <c r="B27" s="79"/>
      <c r="C27" s="27">
        <f>($D$9*$B$11)/12</f>
        <v>327</v>
      </c>
      <c r="D27" s="27">
        <f>SUM(D19:D26)</f>
        <v>230</v>
      </c>
      <c r="E27" s="27">
        <f>SUM(E19:E26)</f>
        <v>0</v>
      </c>
      <c r="F27" s="28"/>
    </row>
    <row r="28" spans="1:14" ht="40.049999999999997" customHeight="1" x14ac:dyDescent="0.3">
      <c r="A28" s="65" t="s">
        <v>34</v>
      </c>
      <c r="B28" s="66"/>
      <c r="C28" s="66"/>
      <c r="D28" s="66"/>
      <c r="E28" s="66"/>
      <c r="F28" s="67"/>
    </row>
    <row r="29" spans="1:14" ht="40.049999999999997" customHeight="1" x14ac:dyDescent="0.3">
      <c r="A29" s="68"/>
      <c r="B29" s="69"/>
      <c r="C29" s="69"/>
      <c r="D29" s="69"/>
      <c r="E29" s="69"/>
      <c r="F29" s="70"/>
    </row>
    <row r="30" spans="1:14" ht="40.049999999999997" customHeight="1" thickBot="1" x14ac:dyDescent="0.35">
      <c r="A30" s="71"/>
      <c r="B30" s="72"/>
      <c r="C30" s="72"/>
      <c r="D30" s="72"/>
      <c r="E30" s="72"/>
      <c r="F30" s="73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H13:I13"/>
    <mergeCell ref="B14:F14"/>
    <mergeCell ref="A6:F6"/>
    <mergeCell ref="B8:C8"/>
    <mergeCell ref="D8:F8"/>
    <mergeCell ref="B9:C9"/>
    <mergeCell ref="E9:F9"/>
    <mergeCell ref="B10:C10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9585-E067-4872-B758-3BCA1C65AC85}">
  <dimension ref="A6:N30"/>
  <sheetViews>
    <sheetView topLeftCell="A4" workbookViewId="0">
      <selection activeCell="B12" sqref="B12:F12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10" width="8.77734375"/>
  </cols>
  <sheetData>
    <row r="6" spans="1:9" ht="23.4" x14ac:dyDescent="0.45">
      <c r="A6" s="37" t="s">
        <v>29</v>
      </c>
      <c r="B6" s="38"/>
      <c r="C6" s="38"/>
      <c r="D6" s="38"/>
      <c r="E6" s="38"/>
      <c r="F6" s="38"/>
    </row>
    <row r="7" spans="1:9" ht="30" customHeight="1" thickBot="1" x14ac:dyDescent="0.35">
      <c r="A7" s="18" t="s">
        <v>32</v>
      </c>
    </row>
    <row r="8" spans="1:9" ht="18.600000000000001" thickBot="1" x14ac:dyDescent="0.4">
      <c r="A8" s="16" t="s">
        <v>15</v>
      </c>
      <c r="B8" s="39"/>
      <c r="C8" s="40"/>
      <c r="D8" s="41" t="s">
        <v>30</v>
      </c>
      <c r="E8" s="42"/>
      <c r="F8" s="43"/>
    </row>
    <row r="9" spans="1:9" ht="18" x14ac:dyDescent="0.35">
      <c r="A9" s="16" t="s">
        <v>14</v>
      </c>
      <c r="B9" s="40"/>
      <c r="C9" s="40"/>
      <c r="D9" s="17">
        <v>703</v>
      </c>
      <c r="E9" s="55" t="s">
        <v>36</v>
      </c>
      <c r="F9" s="56"/>
    </row>
    <row r="10" spans="1:9" ht="18" x14ac:dyDescent="0.35">
      <c r="A10" s="16" t="s">
        <v>13</v>
      </c>
      <c r="B10" s="40" t="s">
        <v>25</v>
      </c>
      <c r="C10" s="40"/>
      <c r="D10" s="15"/>
      <c r="E10" s="14"/>
      <c r="F10" s="12"/>
    </row>
    <row r="11" spans="1:9" ht="31.5" customHeight="1" x14ac:dyDescent="0.3">
      <c r="A11" s="13" t="s">
        <v>17</v>
      </c>
      <c r="B11" s="44">
        <v>8</v>
      </c>
      <c r="C11" s="44"/>
      <c r="D11" s="21">
        <f>D27*12/B11</f>
        <v>495</v>
      </c>
      <c r="E11" s="45" t="s">
        <v>40</v>
      </c>
      <c r="F11" s="46"/>
    </row>
    <row r="12" spans="1:9" ht="36" customHeight="1" x14ac:dyDescent="0.35">
      <c r="A12" s="20" t="s">
        <v>11</v>
      </c>
      <c r="B12" s="53"/>
      <c r="C12" s="53"/>
      <c r="D12" s="53"/>
      <c r="E12" s="53"/>
      <c r="F12" s="54"/>
    </row>
    <row r="13" spans="1:9" ht="18.75" customHeight="1" x14ac:dyDescent="0.35">
      <c r="A13" s="11" t="s">
        <v>10</v>
      </c>
      <c r="B13" s="47"/>
      <c r="C13" s="48"/>
      <c r="D13" s="48"/>
      <c r="E13" s="48"/>
      <c r="F13" s="49"/>
      <c r="H13" s="36"/>
      <c r="I13" s="36"/>
    </row>
    <row r="14" spans="1:9" ht="18.75" customHeight="1" x14ac:dyDescent="0.35">
      <c r="A14" s="11" t="s">
        <v>9</v>
      </c>
      <c r="B14" s="50"/>
      <c r="C14" s="51"/>
      <c r="D14" s="51"/>
      <c r="E14" s="51"/>
      <c r="F14" s="52"/>
    </row>
    <row r="15" spans="1:9" ht="18.75" customHeight="1" x14ac:dyDescent="0.4">
      <c r="A15" s="10"/>
      <c r="B15" s="57" t="s">
        <v>8</v>
      </c>
      <c r="C15" s="58"/>
      <c r="D15" s="19"/>
      <c r="E15" s="19"/>
      <c r="F15" s="22"/>
    </row>
    <row r="16" spans="1:9" ht="18.600000000000001" thickBot="1" x14ac:dyDescent="0.4">
      <c r="A16" s="59" t="s">
        <v>22</v>
      </c>
      <c r="B16" s="59"/>
      <c r="C16" s="59"/>
      <c r="D16" s="59"/>
      <c r="E16" s="59"/>
      <c r="F16" s="60"/>
    </row>
    <row r="17" spans="1:14" ht="45" customHeight="1" x14ac:dyDescent="0.3">
      <c r="A17" s="92" t="s">
        <v>37</v>
      </c>
      <c r="B17" s="93"/>
      <c r="C17" s="94"/>
      <c r="D17" s="9" t="s">
        <v>38</v>
      </c>
      <c r="E17" s="61" t="s">
        <v>39</v>
      </c>
      <c r="F17" s="63" t="s">
        <v>7</v>
      </c>
      <c r="I17" s="32"/>
    </row>
    <row r="18" spans="1:14" ht="15" thickBot="1" x14ac:dyDescent="0.35">
      <c r="A18" s="29"/>
      <c r="B18" s="30"/>
      <c r="C18" s="31"/>
      <c r="D18" s="8">
        <v>0.7</v>
      </c>
      <c r="E18" s="62"/>
      <c r="F18" s="64"/>
      <c r="H18" s="33"/>
    </row>
    <row r="19" spans="1:14" ht="30.3" customHeight="1" thickBot="1" x14ac:dyDescent="0.35">
      <c r="A19" s="80" t="s">
        <v>31</v>
      </c>
      <c r="B19" s="81"/>
      <c r="C19" s="24"/>
      <c r="D19" s="25">
        <f>ROUNDUP(($C$27*F19)*0.7,0)</f>
        <v>26</v>
      </c>
      <c r="E19" s="25"/>
      <c r="F19" s="34">
        <v>7.9000000000000001E-2</v>
      </c>
    </row>
    <row r="20" spans="1:14" ht="30.3" customHeight="1" thickBot="1" x14ac:dyDescent="0.35">
      <c r="A20" s="82" t="s">
        <v>21</v>
      </c>
      <c r="B20" s="83"/>
      <c r="C20" s="24"/>
      <c r="D20" s="7">
        <f>ROUNDUP(($C$27*F20)*0.7,0)</f>
        <v>20</v>
      </c>
      <c r="E20" s="7"/>
      <c r="F20" s="35">
        <v>5.8999999999999997E-2</v>
      </c>
    </row>
    <row r="21" spans="1:14" ht="30.3" customHeight="1" thickBot="1" x14ac:dyDescent="0.35">
      <c r="A21" s="84" t="s">
        <v>6</v>
      </c>
      <c r="B21" s="85"/>
      <c r="C21" s="24"/>
      <c r="D21" s="6">
        <f>ROUNDUP(($C$27*F21)*0.7,0)</f>
        <v>34</v>
      </c>
      <c r="E21" s="6"/>
      <c r="F21" s="35">
        <v>0.10199999999999999</v>
      </c>
    </row>
    <row r="22" spans="1:14" ht="30.3" customHeight="1" thickBot="1" x14ac:dyDescent="0.35">
      <c r="A22" s="86" t="s">
        <v>33</v>
      </c>
      <c r="B22" s="87"/>
      <c r="C22" s="24"/>
      <c r="D22" s="5">
        <f>ROUNDDOWN(($C$27*F22)*0.7,0)</f>
        <v>35</v>
      </c>
      <c r="E22" s="5"/>
      <c r="F22" s="35">
        <v>0.107</v>
      </c>
      <c r="N22" t="s">
        <v>2</v>
      </c>
    </row>
    <row r="23" spans="1:14" ht="30.3" customHeight="1" thickBot="1" x14ac:dyDescent="0.35">
      <c r="A23" s="88" t="s">
        <v>5</v>
      </c>
      <c r="B23" s="89"/>
      <c r="C23" s="24"/>
      <c r="D23" s="4">
        <f>ROUNDDOWN(($C$27*F23)*0.7,0)</f>
        <v>72</v>
      </c>
      <c r="E23" s="4"/>
      <c r="F23" s="35">
        <v>0.22</v>
      </c>
    </row>
    <row r="24" spans="1:14" ht="30.3" customHeight="1" thickBot="1" x14ac:dyDescent="0.35">
      <c r="A24" s="90" t="s">
        <v>4</v>
      </c>
      <c r="B24" s="91"/>
      <c r="C24" s="24"/>
      <c r="D24" s="3">
        <f>ROUNDDOWN(($C$27*F24)*0.7,0)</f>
        <v>45</v>
      </c>
      <c r="E24" s="3"/>
      <c r="F24" s="35">
        <v>0.14000000000000001</v>
      </c>
      <c r="H24" t="s">
        <v>2</v>
      </c>
    </row>
    <row r="25" spans="1:14" ht="30.3" customHeight="1" thickBot="1" x14ac:dyDescent="0.35">
      <c r="A25" s="74" t="s">
        <v>3</v>
      </c>
      <c r="B25" s="75"/>
      <c r="C25" s="24"/>
      <c r="D25" s="2">
        <f>ROUNDDOWN(($C$27*F25)*0.7,0)</f>
        <v>60</v>
      </c>
      <c r="E25" s="2"/>
      <c r="F25" s="35">
        <v>0.183</v>
      </c>
      <c r="G25" t="s">
        <v>2</v>
      </c>
    </row>
    <row r="26" spans="1:14" ht="30.3" customHeight="1" thickBot="1" x14ac:dyDescent="0.35">
      <c r="A26" s="76" t="s">
        <v>1</v>
      </c>
      <c r="B26" s="77"/>
      <c r="C26" s="26"/>
      <c r="D26" s="23">
        <f>ROUNDDOWN(($C$27*F26)*0.75,0)</f>
        <v>38</v>
      </c>
      <c r="E26" s="1"/>
      <c r="F26" s="35">
        <v>0.11</v>
      </c>
    </row>
    <row r="27" spans="1:14" ht="30.3" customHeight="1" thickBot="1" x14ac:dyDescent="0.35">
      <c r="A27" s="78" t="s">
        <v>0</v>
      </c>
      <c r="B27" s="79"/>
      <c r="C27" s="27">
        <f>($D$9*$B$11)/12</f>
        <v>468.66666666666669</v>
      </c>
      <c r="D27" s="27">
        <f>SUM(D19:D26)</f>
        <v>330</v>
      </c>
      <c r="E27" s="27">
        <f>SUM(E19:E26)</f>
        <v>0</v>
      </c>
      <c r="F27" s="28"/>
    </row>
    <row r="28" spans="1:14" ht="40.049999999999997" customHeight="1" x14ac:dyDescent="0.3">
      <c r="A28" s="65" t="s">
        <v>34</v>
      </c>
      <c r="B28" s="66"/>
      <c r="C28" s="66"/>
      <c r="D28" s="66"/>
      <c r="E28" s="66"/>
      <c r="F28" s="67"/>
    </row>
    <row r="29" spans="1:14" ht="40.049999999999997" customHeight="1" x14ac:dyDescent="0.3">
      <c r="A29" s="68"/>
      <c r="B29" s="69"/>
      <c r="C29" s="69"/>
      <c r="D29" s="69"/>
      <c r="E29" s="69"/>
      <c r="F29" s="70"/>
    </row>
    <row r="30" spans="1:14" ht="40.049999999999997" customHeight="1" thickBot="1" x14ac:dyDescent="0.35">
      <c r="A30" s="71"/>
      <c r="B30" s="72"/>
      <c r="C30" s="72"/>
      <c r="D30" s="72"/>
      <c r="E30" s="72"/>
      <c r="F30" s="73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H13:I13"/>
    <mergeCell ref="B14:F14"/>
    <mergeCell ref="A6:F6"/>
    <mergeCell ref="B8:C8"/>
    <mergeCell ref="D8:F8"/>
    <mergeCell ref="B9:C9"/>
    <mergeCell ref="E9:F9"/>
    <mergeCell ref="B10:C10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7AA0-4B13-42AC-A2A8-13C44E50A85C}">
  <dimension ref="A6:N30"/>
  <sheetViews>
    <sheetView topLeftCell="A4" workbookViewId="0">
      <selection activeCell="B11" sqref="B11:C11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10" width="8.77734375"/>
  </cols>
  <sheetData>
    <row r="6" spans="1:9" ht="23.4" x14ac:dyDescent="0.45">
      <c r="A6" s="37" t="s">
        <v>29</v>
      </c>
      <c r="B6" s="38"/>
      <c r="C6" s="38"/>
      <c r="D6" s="38"/>
      <c r="E6" s="38"/>
      <c r="F6" s="38"/>
    </row>
    <row r="7" spans="1:9" ht="30" customHeight="1" thickBot="1" x14ac:dyDescent="0.35">
      <c r="A7" s="18" t="s">
        <v>32</v>
      </c>
    </row>
    <row r="8" spans="1:9" ht="18.600000000000001" thickBot="1" x14ac:dyDescent="0.4">
      <c r="A8" s="16" t="s">
        <v>15</v>
      </c>
      <c r="B8" s="39"/>
      <c r="C8" s="40"/>
      <c r="D8" s="41" t="s">
        <v>30</v>
      </c>
      <c r="E8" s="42"/>
      <c r="F8" s="43"/>
    </row>
    <row r="9" spans="1:9" ht="18" x14ac:dyDescent="0.35">
      <c r="A9" s="16" t="s">
        <v>14</v>
      </c>
      <c r="B9" s="40"/>
      <c r="C9" s="40"/>
      <c r="D9" s="17">
        <v>487</v>
      </c>
      <c r="E9" s="55" t="s">
        <v>36</v>
      </c>
      <c r="F9" s="56"/>
    </row>
    <row r="10" spans="1:9" ht="18" x14ac:dyDescent="0.35">
      <c r="A10" s="16" t="s">
        <v>13</v>
      </c>
      <c r="B10" s="40" t="s">
        <v>26</v>
      </c>
      <c r="C10" s="40"/>
      <c r="D10" s="15"/>
      <c r="E10" s="14"/>
      <c r="F10" s="12"/>
    </row>
    <row r="11" spans="1:9" ht="31.5" customHeight="1" x14ac:dyDescent="0.3">
      <c r="A11" s="13" t="s">
        <v>17</v>
      </c>
      <c r="B11" s="44">
        <v>7</v>
      </c>
      <c r="C11" s="44"/>
      <c r="D11" s="21">
        <f>D27*12/B11</f>
        <v>341.14285714285717</v>
      </c>
      <c r="E11" s="45" t="s">
        <v>40</v>
      </c>
      <c r="F11" s="46"/>
    </row>
    <row r="12" spans="1:9" ht="36" customHeight="1" x14ac:dyDescent="0.35">
      <c r="A12" s="20" t="s">
        <v>11</v>
      </c>
      <c r="B12" s="53"/>
      <c r="C12" s="53"/>
      <c r="D12" s="53"/>
      <c r="E12" s="53"/>
      <c r="F12" s="54"/>
    </row>
    <row r="13" spans="1:9" ht="18.75" customHeight="1" x14ac:dyDescent="0.35">
      <c r="A13" s="11" t="s">
        <v>10</v>
      </c>
      <c r="B13" s="47"/>
      <c r="C13" s="48"/>
      <c r="D13" s="48"/>
      <c r="E13" s="48"/>
      <c r="F13" s="49"/>
      <c r="H13" s="36"/>
      <c r="I13" s="36"/>
    </row>
    <row r="14" spans="1:9" ht="18.75" customHeight="1" x14ac:dyDescent="0.35">
      <c r="A14" s="11" t="s">
        <v>9</v>
      </c>
      <c r="B14" s="50"/>
      <c r="C14" s="51"/>
      <c r="D14" s="51"/>
      <c r="E14" s="51"/>
      <c r="F14" s="52"/>
    </row>
    <row r="15" spans="1:9" ht="18.75" customHeight="1" x14ac:dyDescent="0.4">
      <c r="A15" s="10"/>
      <c r="B15" s="57" t="s">
        <v>8</v>
      </c>
      <c r="C15" s="58"/>
      <c r="D15" s="19"/>
      <c r="E15" s="19"/>
      <c r="F15" s="22"/>
    </row>
    <row r="16" spans="1:9" ht="18.600000000000001" thickBot="1" x14ac:dyDescent="0.4">
      <c r="A16" s="59" t="s">
        <v>22</v>
      </c>
      <c r="B16" s="59"/>
      <c r="C16" s="59"/>
      <c r="D16" s="59"/>
      <c r="E16" s="59"/>
      <c r="F16" s="60"/>
    </row>
    <row r="17" spans="1:14" ht="45" customHeight="1" x14ac:dyDescent="0.3">
      <c r="A17" s="92" t="s">
        <v>37</v>
      </c>
      <c r="B17" s="93"/>
      <c r="C17" s="94"/>
      <c r="D17" s="9" t="s">
        <v>38</v>
      </c>
      <c r="E17" s="61" t="s">
        <v>39</v>
      </c>
      <c r="F17" s="63" t="s">
        <v>7</v>
      </c>
      <c r="I17" s="32"/>
    </row>
    <row r="18" spans="1:14" ht="15" thickBot="1" x14ac:dyDescent="0.35">
      <c r="A18" s="29"/>
      <c r="B18" s="30"/>
      <c r="C18" s="31"/>
      <c r="D18" s="8">
        <v>0.7</v>
      </c>
      <c r="E18" s="62"/>
      <c r="F18" s="64"/>
      <c r="H18" s="33"/>
    </row>
    <row r="19" spans="1:14" ht="30.3" customHeight="1" thickBot="1" x14ac:dyDescent="0.35">
      <c r="A19" s="80" t="s">
        <v>31</v>
      </c>
      <c r="B19" s="81"/>
      <c r="C19" s="24"/>
      <c r="D19" s="25">
        <f>ROUNDUP(($C$27*F19)*0.7,0)</f>
        <v>16</v>
      </c>
      <c r="E19" s="25"/>
      <c r="F19" s="34">
        <v>7.9000000000000001E-2</v>
      </c>
    </row>
    <row r="20" spans="1:14" ht="30.3" customHeight="1" thickBot="1" x14ac:dyDescent="0.35">
      <c r="A20" s="82" t="s">
        <v>21</v>
      </c>
      <c r="B20" s="83"/>
      <c r="C20" s="24"/>
      <c r="D20" s="7">
        <f>ROUNDUP(($C$27*F20)*0.7,0)</f>
        <v>12</v>
      </c>
      <c r="E20" s="7"/>
      <c r="F20" s="35">
        <v>5.8999999999999997E-2</v>
      </c>
    </row>
    <row r="21" spans="1:14" ht="30.3" customHeight="1" thickBot="1" x14ac:dyDescent="0.35">
      <c r="A21" s="84" t="s">
        <v>6</v>
      </c>
      <c r="B21" s="85"/>
      <c r="C21" s="24"/>
      <c r="D21" s="6">
        <f>ROUNDUP(($C$27*F21)*0.7,0)</f>
        <v>21</v>
      </c>
      <c r="E21" s="6"/>
      <c r="F21" s="35">
        <v>0.10199999999999999</v>
      </c>
    </row>
    <row r="22" spans="1:14" ht="30.3" customHeight="1" thickBot="1" x14ac:dyDescent="0.35">
      <c r="A22" s="86" t="s">
        <v>33</v>
      </c>
      <c r="B22" s="87"/>
      <c r="C22" s="24"/>
      <c r="D22" s="5">
        <f>ROUNDDOWN(($C$27*F22)*0.7,0)</f>
        <v>21</v>
      </c>
      <c r="E22" s="5"/>
      <c r="F22" s="35">
        <v>0.107</v>
      </c>
      <c r="N22" t="s">
        <v>2</v>
      </c>
    </row>
    <row r="23" spans="1:14" ht="30.3" customHeight="1" thickBot="1" x14ac:dyDescent="0.35">
      <c r="A23" s="88" t="s">
        <v>5</v>
      </c>
      <c r="B23" s="89"/>
      <c r="C23" s="24"/>
      <c r="D23" s="4">
        <f>ROUNDDOWN(($C$27*F23)*0.7,0)</f>
        <v>43</v>
      </c>
      <c r="E23" s="4"/>
      <c r="F23" s="35">
        <v>0.22</v>
      </c>
    </row>
    <row r="24" spans="1:14" ht="30.3" customHeight="1" thickBot="1" x14ac:dyDescent="0.35">
      <c r="A24" s="90" t="s">
        <v>4</v>
      </c>
      <c r="B24" s="91"/>
      <c r="C24" s="24"/>
      <c r="D24" s="3">
        <f>ROUNDDOWN(($C$27*F24)*0.7,0)</f>
        <v>27</v>
      </c>
      <c r="E24" s="3"/>
      <c r="F24" s="35">
        <v>0.14000000000000001</v>
      </c>
      <c r="H24" t="s">
        <v>2</v>
      </c>
    </row>
    <row r="25" spans="1:14" ht="30.3" customHeight="1" thickBot="1" x14ac:dyDescent="0.35">
      <c r="A25" s="74" t="s">
        <v>3</v>
      </c>
      <c r="B25" s="75"/>
      <c r="C25" s="24"/>
      <c r="D25" s="2">
        <f>ROUNDDOWN(($C$27*F25)*0.7,0)</f>
        <v>36</v>
      </c>
      <c r="E25" s="2"/>
      <c r="F25" s="35">
        <v>0.183</v>
      </c>
      <c r="G25" t="s">
        <v>2</v>
      </c>
    </row>
    <row r="26" spans="1:14" ht="30.3" customHeight="1" thickBot="1" x14ac:dyDescent="0.35">
      <c r="A26" s="76" t="s">
        <v>1</v>
      </c>
      <c r="B26" s="77"/>
      <c r="C26" s="26"/>
      <c r="D26" s="23">
        <f>ROUNDDOWN(($C$27*F26)*0.75,0)</f>
        <v>23</v>
      </c>
      <c r="E26" s="1"/>
      <c r="F26" s="35">
        <v>0.11</v>
      </c>
    </row>
    <row r="27" spans="1:14" ht="30.3" customHeight="1" thickBot="1" x14ac:dyDescent="0.35">
      <c r="A27" s="78" t="s">
        <v>0</v>
      </c>
      <c r="B27" s="79"/>
      <c r="C27" s="27">
        <f>($D$9*$B$11)/12</f>
        <v>284.08333333333331</v>
      </c>
      <c r="D27" s="27">
        <f>SUM(D19:D26)</f>
        <v>199</v>
      </c>
      <c r="E27" s="27">
        <f>SUM(E19:E26)</f>
        <v>0</v>
      </c>
      <c r="F27" s="28"/>
    </row>
    <row r="28" spans="1:14" ht="40.049999999999997" customHeight="1" x14ac:dyDescent="0.3">
      <c r="A28" s="65" t="s">
        <v>34</v>
      </c>
      <c r="B28" s="66"/>
      <c r="C28" s="66"/>
      <c r="D28" s="66"/>
      <c r="E28" s="66"/>
      <c r="F28" s="67"/>
    </row>
    <row r="29" spans="1:14" ht="40.049999999999997" customHeight="1" x14ac:dyDescent="0.3">
      <c r="A29" s="68"/>
      <c r="B29" s="69"/>
      <c r="C29" s="69"/>
      <c r="D29" s="69"/>
      <c r="E29" s="69"/>
      <c r="F29" s="70"/>
    </row>
    <row r="30" spans="1:14" ht="40.049999999999997" customHeight="1" thickBot="1" x14ac:dyDescent="0.35">
      <c r="A30" s="71"/>
      <c r="B30" s="72"/>
      <c r="C30" s="72"/>
      <c r="D30" s="72"/>
      <c r="E30" s="72"/>
      <c r="F30" s="73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H13:I13"/>
    <mergeCell ref="B14:F14"/>
    <mergeCell ref="A6:F6"/>
    <mergeCell ref="B8:C8"/>
    <mergeCell ref="D8:F8"/>
    <mergeCell ref="B9:C9"/>
    <mergeCell ref="E9:F9"/>
    <mergeCell ref="B10:C10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5590-F16F-44FA-AFFF-DBD7F9D511C3}">
  <dimension ref="A6:N30"/>
  <sheetViews>
    <sheetView topLeftCell="A4" workbookViewId="0">
      <selection activeCell="B12" sqref="B12:F12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10" width="8.77734375"/>
  </cols>
  <sheetData>
    <row r="6" spans="1:9" ht="23.4" x14ac:dyDescent="0.45">
      <c r="A6" s="37" t="s">
        <v>29</v>
      </c>
      <c r="B6" s="38"/>
      <c r="C6" s="38"/>
      <c r="D6" s="38"/>
      <c r="E6" s="38"/>
      <c r="F6" s="38"/>
    </row>
    <row r="7" spans="1:9" ht="30" customHeight="1" thickBot="1" x14ac:dyDescent="0.35">
      <c r="A7" s="18" t="s">
        <v>32</v>
      </c>
    </row>
    <row r="8" spans="1:9" ht="18.600000000000001" thickBot="1" x14ac:dyDescent="0.4">
      <c r="A8" s="16" t="s">
        <v>15</v>
      </c>
      <c r="B8" s="39"/>
      <c r="C8" s="40"/>
      <c r="D8" s="41" t="s">
        <v>30</v>
      </c>
      <c r="E8" s="42"/>
      <c r="F8" s="43"/>
    </row>
    <row r="9" spans="1:9" ht="18" x14ac:dyDescent="0.35">
      <c r="A9" s="16" t="s">
        <v>14</v>
      </c>
      <c r="B9" s="40"/>
      <c r="C9" s="40"/>
      <c r="D9" s="17">
        <v>733</v>
      </c>
      <c r="E9" s="55" t="s">
        <v>36</v>
      </c>
      <c r="F9" s="56"/>
    </row>
    <row r="10" spans="1:9" ht="18" x14ac:dyDescent="0.35">
      <c r="A10" s="16" t="s">
        <v>13</v>
      </c>
      <c r="B10" s="40" t="s">
        <v>27</v>
      </c>
      <c r="C10" s="40"/>
      <c r="D10" s="15"/>
      <c r="E10" s="14"/>
      <c r="F10" s="12"/>
    </row>
    <row r="11" spans="1:9" ht="31.5" customHeight="1" x14ac:dyDescent="0.3">
      <c r="A11" s="13" t="s">
        <v>17</v>
      </c>
      <c r="B11" s="44">
        <v>4</v>
      </c>
      <c r="C11" s="44"/>
      <c r="D11" s="21">
        <f>D27*12/B11</f>
        <v>516</v>
      </c>
      <c r="E11" s="45" t="s">
        <v>40</v>
      </c>
      <c r="F11" s="46"/>
    </row>
    <row r="12" spans="1:9" ht="36" customHeight="1" x14ac:dyDescent="0.35">
      <c r="A12" s="20" t="s">
        <v>11</v>
      </c>
      <c r="B12" s="53"/>
      <c r="C12" s="53"/>
      <c r="D12" s="53"/>
      <c r="E12" s="53"/>
      <c r="F12" s="54"/>
    </row>
    <row r="13" spans="1:9" ht="18.75" customHeight="1" x14ac:dyDescent="0.35">
      <c r="A13" s="11" t="s">
        <v>10</v>
      </c>
      <c r="B13" s="47"/>
      <c r="C13" s="48"/>
      <c r="D13" s="48"/>
      <c r="E13" s="48"/>
      <c r="F13" s="49"/>
      <c r="H13" s="36"/>
      <c r="I13" s="36"/>
    </row>
    <row r="14" spans="1:9" ht="18.75" customHeight="1" x14ac:dyDescent="0.35">
      <c r="A14" s="11" t="s">
        <v>9</v>
      </c>
      <c r="B14" s="50"/>
      <c r="C14" s="51"/>
      <c r="D14" s="51"/>
      <c r="E14" s="51"/>
      <c r="F14" s="52"/>
    </row>
    <row r="15" spans="1:9" ht="18.75" customHeight="1" x14ac:dyDescent="0.4">
      <c r="A15" s="10"/>
      <c r="B15" s="57" t="s">
        <v>8</v>
      </c>
      <c r="C15" s="58"/>
      <c r="D15" s="19"/>
      <c r="E15" s="19"/>
      <c r="F15" s="22"/>
    </row>
    <row r="16" spans="1:9" ht="18.600000000000001" thickBot="1" x14ac:dyDescent="0.4">
      <c r="A16" s="59" t="s">
        <v>22</v>
      </c>
      <c r="B16" s="59"/>
      <c r="C16" s="59"/>
      <c r="D16" s="59"/>
      <c r="E16" s="59"/>
      <c r="F16" s="60"/>
    </row>
    <row r="17" spans="1:14" ht="45" customHeight="1" x14ac:dyDescent="0.3">
      <c r="A17" s="92" t="s">
        <v>37</v>
      </c>
      <c r="B17" s="93"/>
      <c r="C17" s="94"/>
      <c r="D17" s="9" t="s">
        <v>38</v>
      </c>
      <c r="E17" s="61" t="s">
        <v>39</v>
      </c>
      <c r="F17" s="63" t="s">
        <v>7</v>
      </c>
      <c r="I17" s="32"/>
    </row>
    <row r="18" spans="1:14" ht="15" thickBot="1" x14ac:dyDescent="0.35">
      <c r="A18" s="29"/>
      <c r="B18" s="30"/>
      <c r="C18" s="31"/>
      <c r="D18" s="8">
        <v>0.7</v>
      </c>
      <c r="E18" s="62"/>
      <c r="F18" s="64"/>
      <c r="H18" s="33"/>
    </row>
    <row r="19" spans="1:14" ht="30.3" customHeight="1" thickBot="1" x14ac:dyDescent="0.35">
      <c r="A19" s="80" t="s">
        <v>31</v>
      </c>
      <c r="B19" s="81"/>
      <c r="C19" s="24"/>
      <c r="D19" s="25">
        <f>ROUNDUP(($C$27*F19)*0.7,0)</f>
        <v>14</v>
      </c>
      <c r="E19" s="25"/>
      <c r="F19" s="34">
        <v>7.9000000000000001E-2</v>
      </c>
    </row>
    <row r="20" spans="1:14" ht="30.3" customHeight="1" thickBot="1" x14ac:dyDescent="0.35">
      <c r="A20" s="82" t="s">
        <v>21</v>
      </c>
      <c r="B20" s="83"/>
      <c r="C20" s="24"/>
      <c r="D20" s="7">
        <f>ROUNDUP(($C$27*F20)*0.7,0)</f>
        <v>11</v>
      </c>
      <c r="E20" s="7"/>
      <c r="F20" s="35">
        <v>5.8999999999999997E-2</v>
      </c>
    </row>
    <row r="21" spans="1:14" ht="30.3" customHeight="1" thickBot="1" x14ac:dyDescent="0.35">
      <c r="A21" s="84" t="s">
        <v>6</v>
      </c>
      <c r="B21" s="85"/>
      <c r="C21" s="24"/>
      <c r="D21" s="6">
        <f>ROUNDUP(($C$27*F21)*0.7,0)</f>
        <v>18</v>
      </c>
      <c r="E21" s="6"/>
      <c r="F21" s="35">
        <v>0.10199999999999999</v>
      </c>
    </row>
    <row r="22" spans="1:14" ht="30.3" customHeight="1" thickBot="1" x14ac:dyDescent="0.35">
      <c r="A22" s="86" t="s">
        <v>33</v>
      </c>
      <c r="B22" s="87"/>
      <c r="C22" s="24"/>
      <c r="D22" s="5">
        <f>ROUNDDOWN(($C$27*F22)*0.7,0)</f>
        <v>18</v>
      </c>
      <c r="E22" s="5"/>
      <c r="F22" s="35">
        <v>0.107</v>
      </c>
      <c r="N22" t="s">
        <v>2</v>
      </c>
    </row>
    <row r="23" spans="1:14" ht="30.3" customHeight="1" thickBot="1" x14ac:dyDescent="0.35">
      <c r="A23" s="88" t="s">
        <v>5</v>
      </c>
      <c r="B23" s="89"/>
      <c r="C23" s="24"/>
      <c r="D23" s="4">
        <f>ROUNDDOWN(($C$27*F23)*0.7,0)</f>
        <v>37</v>
      </c>
      <c r="E23" s="4"/>
      <c r="F23" s="35">
        <v>0.22</v>
      </c>
    </row>
    <row r="24" spans="1:14" ht="30.3" customHeight="1" thickBot="1" x14ac:dyDescent="0.35">
      <c r="A24" s="90" t="s">
        <v>4</v>
      </c>
      <c r="B24" s="91"/>
      <c r="C24" s="24"/>
      <c r="D24" s="3">
        <f>ROUNDDOWN(($C$27*F24)*0.7,0)</f>
        <v>23</v>
      </c>
      <c r="E24" s="3"/>
      <c r="F24" s="35">
        <v>0.14000000000000001</v>
      </c>
      <c r="H24" t="s">
        <v>2</v>
      </c>
    </row>
    <row r="25" spans="1:14" ht="30.3" customHeight="1" thickBot="1" x14ac:dyDescent="0.35">
      <c r="A25" s="74" t="s">
        <v>3</v>
      </c>
      <c r="B25" s="75"/>
      <c r="C25" s="24"/>
      <c r="D25" s="2">
        <f>ROUNDDOWN(($C$27*F25)*0.7,0)</f>
        <v>31</v>
      </c>
      <c r="E25" s="2"/>
      <c r="F25" s="35">
        <v>0.183</v>
      </c>
      <c r="G25" t="s">
        <v>2</v>
      </c>
    </row>
    <row r="26" spans="1:14" ht="30.3" customHeight="1" thickBot="1" x14ac:dyDescent="0.35">
      <c r="A26" s="76" t="s">
        <v>1</v>
      </c>
      <c r="B26" s="77"/>
      <c r="C26" s="26"/>
      <c r="D26" s="23">
        <f>ROUNDDOWN(($C$27*F26)*0.75,0)</f>
        <v>20</v>
      </c>
      <c r="E26" s="1"/>
      <c r="F26" s="35">
        <v>0.11</v>
      </c>
    </row>
    <row r="27" spans="1:14" ht="30.3" customHeight="1" thickBot="1" x14ac:dyDescent="0.35">
      <c r="A27" s="78" t="s">
        <v>0</v>
      </c>
      <c r="B27" s="79"/>
      <c r="C27" s="27">
        <f>($D$9*$B$11)/12</f>
        <v>244.33333333333334</v>
      </c>
      <c r="D27" s="27">
        <f>SUM(D19:D26)</f>
        <v>172</v>
      </c>
      <c r="E27" s="27">
        <f>SUM(E19:E26)</f>
        <v>0</v>
      </c>
      <c r="F27" s="28"/>
    </row>
    <row r="28" spans="1:14" ht="40.049999999999997" customHeight="1" x14ac:dyDescent="0.3">
      <c r="A28" s="65" t="s">
        <v>34</v>
      </c>
      <c r="B28" s="66"/>
      <c r="C28" s="66"/>
      <c r="D28" s="66"/>
      <c r="E28" s="66"/>
      <c r="F28" s="67"/>
    </row>
    <row r="29" spans="1:14" ht="40.049999999999997" customHeight="1" x14ac:dyDescent="0.3">
      <c r="A29" s="68"/>
      <c r="B29" s="69"/>
      <c r="C29" s="69"/>
      <c r="D29" s="69"/>
      <c r="E29" s="69"/>
      <c r="F29" s="70"/>
    </row>
    <row r="30" spans="1:14" ht="40.049999999999997" customHeight="1" thickBot="1" x14ac:dyDescent="0.35">
      <c r="A30" s="71"/>
      <c r="B30" s="72"/>
      <c r="C30" s="72"/>
      <c r="D30" s="72"/>
      <c r="E30" s="72"/>
      <c r="F30" s="73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H13:I13"/>
    <mergeCell ref="B14:F14"/>
    <mergeCell ref="A6:F6"/>
    <mergeCell ref="B8:C8"/>
    <mergeCell ref="D8:F8"/>
    <mergeCell ref="B9:C9"/>
    <mergeCell ref="E9:F9"/>
    <mergeCell ref="B10:C10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A545-8E85-411B-BA46-10C61BEE794A}">
  <dimension ref="A6:N30"/>
  <sheetViews>
    <sheetView tabSelected="1" topLeftCell="A8" workbookViewId="0">
      <selection activeCell="D10" sqref="D10"/>
    </sheetView>
  </sheetViews>
  <sheetFormatPr defaultRowHeight="14.4" x14ac:dyDescent="0.3"/>
  <cols>
    <col min="1" max="1" width="17.77734375" customWidth="1"/>
    <col min="3" max="3" width="19.44140625" customWidth="1"/>
    <col min="4" max="4" width="17" customWidth="1"/>
    <col min="5" max="5" width="13.5546875" customWidth="1"/>
    <col min="6" max="6" width="18.77734375" customWidth="1"/>
    <col min="8" max="10" width="8.77734375"/>
  </cols>
  <sheetData>
    <row r="6" spans="1:9" ht="23.4" x14ac:dyDescent="0.45">
      <c r="A6" s="37" t="s">
        <v>29</v>
      </c>
      <c r="B6" s="38"/>
      <c r="C6" s="38"/>
      <c r="D6" s="38"/>
      <c r="E6" s="38"/>
      <c r="F6" s="38"/>
    </row>
    <row r="7" spans="1:9" ht="30" customHeight="1" thickBot="1" x14ac:dyDescent="0.35">
      <c r="A7" s="18" t="s">
        <v>32</v>
      </c>
    </row>
    <row r="8" spans="1:9" ht="18.600000000000001" thickBot="1" x14ac:dyDescent="0.4">
      <c r="A8" s="16" t="s">
        <v>15</v>
      </c>
      <c r="B8" s="39"/>
      <c r="C8" s="40"/>
      <c r="D8" s="41" t="s">
        <v>30</v>
      </c>
      <c r="E8" s="42"/>
      <c r="F8" s="43"/>
    </row>
    <row r="9" spans="1:9" ht="18" x14ac:dyDescent="0.35">
      <c r="A9" s="16" t="s">
        <v>14</v>
      </c>
      <c r="B9" s="40"/>
      <c r="C9" s="40"/>
      <c r="D9" s="17">
        <v>698</v>
      </c>
      <c r="E9" s="55" t="s">
        <v>36</v>
      </c>
      <c r="F9" s="56"/>
    </row>
    <row r="10" spans="1:9" ht="18" x14ac:dyDescent="0.35">
      <c r="A10" s="16" t="s">
        <v>13</v>
      </c>
      <c r="B10" s="40" t="s">
        <v>28</v>
      </c>
      <c r="C10" s="40"/>
      <c r="D10" s="15"/>
      <c r="E10" s="14"/>
      <c r="F10" s="12"/>
    </row>
    <row r="11" spans="1:9" ht="31.5" customHeight="1" x14ac:dyDescent="0.3">
      <c r="A11" s="13" t="s">
        <v>17</v>
      </c>
      <c r="B11" s="44">
        <v>15</v>
      </c>
      <c r="C11" s="44"/>
      <c r="D11" s="21">
        <f>D27*12/B11</f>
        <v>492</v>
      </c>
      <c r="E11" s="45" t="s">
        <v>40</v>
      </c>
      <c r="F11" s="46"/>
    </row>
    <row r="12" spans="1:9" ht="36" customHeight="1" x14ac:dyDescent="0.35">
      <c r="A12" s="20" t="s">
        <v>11</v>
      </c>
      <c r="B12" s="53"/>
      <c r="C12" s="53"/>
      <c r="D12" s="53"/>
      <c r="E12" s="53"/>
      <c r="F12" s="54"/>
    </row>
    <row r="13" spans="1:9" ht="18.75" customHeight="1" x14ac:dyDescent="0.35">
      <c r="A13" s="11" t="s">
        <v>10</v>
      </c>
      <c r="B13" s="47"/>
      <c r="C13" s="48"/>
      <c r="D13" s="48"/>
      <c r="E13" s="48"/>
      <c r="F13" s="49"/>
      <c r="H13" s="36"/>
      <c r="I13" s="36"/>
    </row>
    <row r="14" spans="1:9" ht="18.75" customHeight="1" x14ac:dyDescent="0.35">
      <c r="A14" s="11" t="s">
        <v>9</v>
      </c>
      <c r="B14" s="50"/>
      <c r="C14" s="51"/>
      <c r="D14" s="51"/>
      <c r="E14" s="51"/>
      <c r="F14" s="52"/>
    </row>
    <row r="15" spans="1:9" ht="18.75" customHeight="1" x14ac:dyDescent="0.4">
      <c r="A15" s="10"/>
      <c r="B15" s="57" t="s">
        <v>8</v>
      </c>
      <c r="C15" s="58"/>
      <c r="D15" s="19"/>
      <c r="E15" s="19"/>
      <c r="F15" s="22"/>
    </row>
    <row r="16" spans="1:9" ht="18.600000000000001" thickBot="1" x14ac:dyDescent="0.4">
      <c r="A16" s="59" t="s">
        <v>22</v>
      </c>
      <c r="B16" s="59"/>
      <c r="C16" s="59"/>
      <c r="D16" s="59"/>
      <c r="E16" s="59"/>
      <c r="F16" s="60"/>
    </row>
    <row r="17" spans="1:14" ht="45" customHeight="1" x14ac:dyDescent="0.3">
      <c r="A17" s="92" t="s">
        <v>37</v>
      </c>
      <c r="B17" s="93"/>
      <c r="C17" s="94"/>
      <c r="D17" s="9" t="s">
        <v>38</v>
      </c>
      <c r="E17" s="61" t="s">
        <v>39</v>
      </c>
      <c r="F17" s="63" t="s">
        <v>7</v>
      </c>
      <c r="I17" s="32"/>
    </row>
    <row r="18" spans="1:14" ht="15" thickBot="1" x14ac:dyDescent="0.35">
      <c r="A18" s="29"/>
      <c r="B18" s="30"/>
      <c r="C18" s="31"/>
      <c r="D18" s="8">
        <v>0.7</v>
      </c>
      <c r="E18" s="62"/>
      <c r="F18" s="64"/>
      <c r="H18" s="33"/>
    </row>
    <row r="19" spans="1:14" ht="30.3" customHeight="1" thickBot="1" x14ac:dyDescent="0.35">
      <c r="A19" s="80" t="s">
        <v>31</v>
      </c>
      <c r="B19" s="81"/>
      <c r="C19" s="24"/>
      <c r="D19" s="25">
        <f>ROUNDUP(($C$27*F19)*0.7,0)</f>
        <v>49</v>
      </c>
      <c r="E19" s="25"/>
      <c r="F19" s="34">
        <v>7.9000000000000001E-2</v>
      </c>
    </row>
    <row r="20" spans="1:14" ht="30.3" customHeight="1" thickBot="1" x14ac:dyDescent="0.35">
      <c r="A20" s="82" t="s">
        <v>21</v>
      </c>
      <c r="B20" s="83"/>
      <c r="C20" s="24"/>
      <c r="D20" s="7">
        <f>ROUNDUP(($C$27*F20)*0.7,0)</f>
        <v>37</v>
      </c>
      <c r="E20" s="7"/>
      <c r="F20" s="35">
        <v>5.8999999999999997E-2</v>
      </c>
    </row>
    <row r="21" spans="1:14" ht="30.3" customHeight="1" thickBot="1" x14ac:dyDescent="0.35">
      <c r="A21" s="84" t="s">
        <v>6</v>
      </c>
      <c r="B21" s="85"/>
      <c r="C21" s="24"/>
      <c r="D21" s="6">
        <f>ROUNDUP(($C$27*F21)*0.7,0)</f>
        <v>63</v>
      </c>
      <c r="E21" s="6"/>
      <c r="F21" s="35">
        <v>0.10199999999999999</v>
      </c>
    </row>
    <row r="22" spans="1:14" ht="30.3" customHeight="1" thickBot="1" x14ac:dyDescent="0.35">
      <c r="A22" s="86" t="s">
        <v>33</v>
      </c>
      <c r="B22" s="87"/>
      <c r="C22" s="24"/>
      <c r="D22" s="5">
        <f>ROUNDDOWN(($C$27*F22)*0.7,0)</f>
        <v>65</v>
      </c>
      <c r="E22" s="5"/>
      <c r="F22" s="35">
        <v>0.107</v>
      </c>
      <c r="N22" t="s">
        <v>2</v>
      </c>
    </row>
    <row r="23" spans="1:14" ht="30.3" customHeight="1" thickBot="1" x14ac:dyDescent="0.35">
      <c r="A23" s="88" t="s">
        <v>5</v>
      </c>
      <c r="B23" s="89"/>
      <c r="C23" s="24"/>
      <c r="D23" s="4">
        <f>ROUNDDOWN(($C$27*F23)*0.7,0)</f>
        <v>134</v>
      </c>
      <c r="E23" s="4"/>
      <c r="F23" s="35">
        <v>0.22</v>
      </c>
    </row>
    <row r="24" spans="1:14" ht="30.3" customHeight="1" thickBot="1" x14ac:dyDescent="0.35">
      <c r="A24" s="90" t="s">
        <v>4</v>
      </c>
      <c r="B24" s="91"/>
      <c r="C24" s="24"/>
      <c r="D24" s="3">
        <f>ROUNDDOWN(($C$27*F24)*0.7,0)</f>
        <v>85</v>
      </c>
      <c r="E24" s="3"/>
      <c r="F24" s="35">
        <v>0.14000000000000001</v>
      </c>
      <c r="H24" t="s">
        <v>2</v>
      </c>
    </row>
    <row r="25" spans="1:14" ht="30.3" customHeight="1" thickBot="1" x14ac:dyDescent="0.35">
      <c r="A25" s="74" t="s">
        <v>3</v>
      </c>
      <c r="B25" s="75"/>
      <c r="C25" s="24"/>
      <c r="D25" s="2">
        <f>ROUNDDOWN(($C$27*F25)*0.7,0)</f>
        <v>111</v>
      </c>
      <c r="E25" s="2"/>
      <c r="F25" s="35">
        <v>0.183</v>
      </c>
      <c r="G25" t="s">
        <v>2</v>
      </c>
    </row>
    <row r="26" spans="1:14" ht="30.3" customHeight="1" thickBot="1" x14ac:dyDescent="0.35">
      <c r="A26" s="76" t="s">
        <v>1</v>
      </c>
      <c r="B26" s="77"/>
      <c r="C26" s="26"/>
      <c r="D26" s="23">
        <f>ROUNDDOWN(($C$27*F26)*0.75,0)</f>
        <v>71</v>
      </c>
      <c r="E26" s="1"/>
      <c r="F26" s="35">
        <v>0.11</v>
      </c>
    </row>
    <row r="27" spans="1:14" ht="30.3" customHeight="1" thickBot="1" x14ac:dyDescent="0.35">
      <c r="A27" s="78" t="s">
        <v>0</v>
      </c>
      <c r="B27" s="79"/>
      <c r="C27" s="27">
        <f>($D$9*$B$11)/12</f>
        <v>872.5</v>
      </c>
      <c r="D27" s="27">
        <f>SUM(D19:D26)</f>
        <v>615</v>
      </c>
      <c r="E27" s="27">
        <f>SUM(E19:E26)</f>
        <v>0</v>
      </c>
      <c r="F27" s="28"/>
    </row>
    <row r="28" spans="1:14" ht="40.049999999999997" customHeight="1" x14ac:dyDescent="0.3">
      <c r="A28" s="65" t="s">
        <v>34</v>
      </c>
      <c r="B28" s="66"/>
      <c r="C28" s="66"/>
      <c r="D28" s="66"/>
      <c r="E28" s="66"/>
      <c r="F28" s="67"/>
    </row>
    <row r="29" spans="1:14" ht="40.049999999999997" customHeight="1" x14ac:dyDescent="0.3">
      <c r="A29" s="68"/>
      <c r="B29" s="69"/>
      <c r="C29" s="69"/>
      <c r="D29" s="69"/>
      <c r="E29" s="69"/>
      <c r="F29" s="70"/>
    </row>
    <row r="30" spans="1:14" ht="40.049999999999997" customHeight="1" thickBot="1" x14ac:dyDescent="0.35">
      <c r="A30" s="71"/>
      <c r="B30" s="72"/>
      <c r="C30" s="72"/>
      <c r="D30" s="72"/>
      <c r="E30" s="72"/>
      <c r="F30" s="73"/>
    </row>
  </sheetData>
  <sheetProtection selectLockedCells="1"/>
  <protectedRanges>
    <protectedRange sqref="B8:C14" name="Troop Data"/>
    <protectedRange sqref="D18" name="Percentage Entry"/>
    <protectedRange sqref="E19:E26" name="Initial Order column"/>
  </protectedRanges>
  <mergeCells count="27">
    <mergeCell ref="H13:I13"/>
    <mergeCell ref="B14:F14"/>
    <mergeCell ref="A6:F6"/>
    <mergeCell ref="B8:C8"/>
    <mergeCell ref="D8:F8"/>
    <mergeCell ref="B9:C9"/>
    <mergeCell ref="E9:F9"/>
    <mergeCell ref="B10:C10"/>
    <mergeCell ref="A19:B19"/>
    <mergeCell ref="B11:C11"/>
    <mergeCell ref="E11:F11"/>
    <mergeCell ref="B12:F12"/>
    <mergeCell ref="B13:F13"/>
    <mergeCell ref="B15:C15"/>
    <mergeCell ref="A16:F16"/>
    <mergeCell ref="A17:C17"/>
    <mergeCell ref="E17:E18"/>
    <mergeCell ref="F17:F18"/>
    <mergeCell ref="A26:B26"/>
    <mergeCell ref="A27:B27"/>
    <mergeCell ref="A28:F30"/>
    <mergeCell ref="A20:B20"/>
    <mergeCell ref="A21:B21"/>
    <mergeCell ref="A22:B22"/>
    <mergeCell ref="A23:B23"/>
    <mergeCell ref="A24:B24"/>
    <mergeCell ref="A25:B25"/>
  </mergeCells>
  <pageMargins left="0.25" right="0.25" top="0.75" bottom="0.75" header="0.3" footer="0.3"/>
  <pageSetup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173FE6BD4F84E9ABE95B5809704C8" ma:contentTypeVersion="14" ma:contentTypeDescription="Create a new document." ma:contentTypeScope="" ma:versionID="e7f8247986e80a2aa9ef9911345e546c">
  <xsd:schema xmlns:xsd="http://www.w3.org/2001/XMLSchema" xmlns:xs="http://www.w3.org/2001/XMLSchema" xmlns:p="http://schemas.microsoft.com/office/2006/metadata/properties" xmlns:ns3="53b6634b-dc45-4fd4-b564-056be3046950" xmlns:ns4="504b1dc5-f34c-423d-b8a1-6f0163427682" targetNamespace="http://schemas.microsoft.com/office/2006/metadata/properties" ma:root="true" ma:fieldsID="5adb17a8736a29f9eb06b8170a96835a" ns3:_="" ns4:_="">
    <xsd:import namespace="53b6634b-dc45-4fd4-b564-056be3046950"/>
    <xsd:import namespace="504b1dc5-f34c-423d-b8a1-6f01634276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6634b-dc45-4fd4-b564-056be30469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b1dc5-f34c-423d-b8a1-6f0163427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7F5D6-D5CE-49A2-8E91-88225267499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04b1dc5-f34c-423d-b8a1-6f0163427682"/>
    <ds:schemaRef ds:uri="http://purl.org/dc/elements/1.1/"/>
    <ds:schemaRef ds:uri="http://schemas.microsoft.com/office/2006/metadata/properties"/>
    <ds:schemaRef ds:uri="53b6634b-dc45-4fd4-b564-056be304695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73DF63-047A-4D14-9D6B-C39AADD2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871BB3-91EF-48F6-B2DC-35A7A18E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6634b-dc45-4fd4-b564-056be3046950"/>
    <ds:schemaRef ds:uri="504b1dc5-f34c-423d-b8a1-6f0163427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Instructions</vt:lpstr>
      <vt:lpstr>Daisy</vt:lpstr>
      <vt:lpstr>Brownie</vt:lpstr>
      <vt:lpstr>Junior</vt:lpstr>
      <vt:lpstr>Cadette</vt:lpstr>
      <vt:lpstr>Senior</vt:lpstr>
      <vt:lpstr>Ambassador</vt:lpstr>
      <vt:lpstr>Group</vt:lpstr>
      <vt:lpstr>Ambassador!Print_Area</vt:lpstr>
      <vt:lpstr>Brownie!Print_Area</vt:lpstr>
      <vt:lpstr>Cadette!Print_Area</vt:lpstr>
      <vt:lpstr>Daisy!Print_Area</vt:lpstr>
      <vt:lpstr>Group!Print_Area</vt:lpstr>
      <vt:lpstr>Junior!Print_Area</vt:lpstr>
      <vt:lpstr>Senior!Print_Area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alauzier</dc:creator>
  <cp:lastModifiedBy>Ashley Barefeld</cp:lastModifiedBy>
  <dcterms:created xsi:type="dcterms:W3CDTF">2015-09-11T17:18:38Z</dcterms:created>
  <dcterms:modified xsi:type="dcterms:W3CDTF">2024-11-12T19:59:22Z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0x0101001D0173FE6BD4F84E9ABE95B5809704C8</vt:lpwstr>
  </property>
</Properties>
</file>